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epEd Malaybalay\ACER\Documents\Budget 2019\2020 NEP\"/>
    </mc:Choice>
  </mc:AlternateContent>
  <bookViews>
    <workbookView xWindow="-108" yWindow="-108" windowWidth="23256" windowHeight="12576" activeTab="1"/>
  </bookViews>
  <sheets>
    <sheet name="NEP SHS 2020" sheetId="7" r:id="rId1"/>
    <sheet name="Breakdown" sheetId="5" r:id="rId2"/>
    <sheet name="SOB SHS 2020" sheetId="2" r:id="rId3"/>
    <sheet name="WFP SHS 2020" sheetId="4" r:id="rId4"/>
  </sheets>
  <definedNames>
    <definedName name="_xlnm.Print_Area" localSheetId="2">'SOB SHS 2020'!$A$1:$F$82</definedName>
    <definedName name="_xlnm.Print_Area" localSheetId="3">'WFP SHS 2020'!$A$1:$BU$32</definedName>
    <definedName name="_xlnm.Print_Titles" localSheetId="3">'WFP SHS 2020'!$E:$E,'WFP SHS 2020'!$9:$11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" i="4" l="1"/>
  <c r="G9" i="4"/>
  <c r="E12" i="5" l="1"/>
  <c r="B4" i="4"/>
  <c r="E3" i="4" s="1"/>
  <c r="B9" i="2" l="1"/>
  <c r="G37" i="7" l="1"/>
  <c r="F37" i="7"/>
  <c r="E37" i="7"/>
  <c r="D37" i="7"/>
  <c r="C37" i="7"/>
  <c r="G36" i="7"/>
  <c r="F36" i="7"/>
  <c r="E36" i="7"/>
  <c r="D36" i="7"/>
  <c r="C36" i="7"/>
  <c r="G35" i="7"/>
  <c r="F35" i="7"/>
  <c r="E35" i="7"/>
  <c r="D35" i="7"/>
  <c r="C35" i="7"/>
  <c r="G34" i="7"/>
  <c r="F34" i="7"/>
  <c r="E34" i="7"/>
  <c r="D34" i="7"/>
  <c r="C34" i="7"/>
  <c r="G33" i="7"/>
  <c r="F33" i="7"/>
  <c r="E33" i="7"/>
  <c r="D33" i="7"/>
  <c r="C33" i="7"/>
  <c r="G32" i="7"/>
  <c r="D37" i="2" s="1"/>
  <c r="F32" i="7"/>
  <c r="D36" i="2" s="1"/>
  <c r="E32" i="7"/>
  <c r="D33" i="2" s="1"/>
  <c r="D32" i="7"/>
  <c r="D20" i="2" s="1"/>
  <c r="C32" i="7"/>
  <c r="D14" i="2" s="1"/>
  <c r="G31" i="7"/>
  <c r="F31" i="7"/>
  <c r="E31" i="7"/>
  <c r="D31" i="7"/>
  <c r="C31" i="7"/>
  <c r="G30" i="7"/>
  <c r="F30" i="7"/>
  <c r="E30" i="7"/>
  <c r="D30" i="7"/>
  <c r="C30" i="7"/>
  <c r="G29" i="7"/>
  <c r="F29" i="7"/>
  <c r="E29" i="7"/>
  <c r="D29" i="7"/>
  <c r="C29" i="7"/>
  <c r="G28" i="7"/>
  <c r="F28" i="7"/>
  <c r="E28" i="7"/>
  <c r="D28" i="7"/>
  <c r="C28" i="7"/>
  <c r="G27" i="7"/>
  <c r="F27" i="7"/>
  <c r="E27" i="7"/>
  <c r="D27" i="7"/>
  <c r="C27" i="7"/>
  <c r="G26" i="7"/>
  <c r="F26" i="7"/>
  <c r="E26" i="7"/>
  <c r="D26" i="7"/>
  <c r="C26" i="7"/>
  <c r="G25" i="7"/>
  <c r="F25" i="7"/>
  <c r="E25" i="7"/>
  <c r="D25" i="7"/>
  <c r="C25" i="7"/>
  <c r="G24" i="7"/>
  <c r="F24" i="7"/>
  <c r="E24" i="7"/>
  <c r="D24" i="7"/>
  <c r="C24" i="7"/>
  <c r="G23" i="7"/>
  <c r="F23" i="7"/>
  <c r="E23" i="7"/>
  <c r="D23" i="7"/>
  <c r="C23" i="7"/>
  <c r="G22" i="7"/>
  <c r="F22" i="7"/>
  <c r="E22" i="7"/>
  <c r="D22" i="7"/>
  <c r="C22" i="7"/>
  <c r="H18" i="7"/>
  <c r="H37" i="7" s="1"/>
  <c r="H17" i="7"/>
  <c r="H36" i="7" s="1"/>
  <c r="H16" i="7"/>
  <c r="H35" i="7" s="1"/>
  <c r="H15" i="7"/>
  <c r="H34" i="7" s="1"/>
  <c r="H14" i="7"/>
  <c r="H33" i="7" s="1"/>
  <c r="H13" i="7"/>
  <c r="H32" i="7" s="1"/>
  <c r="F7" i="2" s="1"/>
  <c r="H12" i="7"/>
  <c r="H31" i="7" s="1"/>
  <c r="H11" i="7"/>
  <c r="H30" i="7" s="1"/>
  <c r="H10" i="7"/>
  <c r="H29" i="7" s="1"/>
  <c r="H9" i="7"/>
  <c r="H28" i="7" s="1"/>
  <c r="H8" i="7"/>
  <c r="H27" i="7" s="1"/>
  <c r="H7" i="7"/>
  <c r="H26" i="7" s="1"/>
  <c r="H6" i="7"/>
  <c r="H25" i="7" s="1"/>
  <c r="H5" i="7"/>
  <c r="H24" i="7" s="1"/>
  <c r="H4" i="7"/>
  <c r="H23" i="7" s="1"/>
  <c r="H3" i="7"/>
  <c r="H22" i="7" s="1"/>
  <c r="F34" i="2" l="1"/>
  <c r="F70" i="2" s="1"/>
  <c r="E34" i="2"/>
  <c r="E70" i="2" s="1"/>
  <c r="D34" i="2"/>
  <c r="D70" i="2" s="1"/>
  <c r="E65" i="5"/>
  <c r="E64" i="5"/>
  <c r="E63" i="5"/>
  <c r="E62" i="5"/>
  <c r="E61" i="5"/>
  <c r="E59" i="5"/>
  <c r="E57" i="5"/>
  <c r="E55" i="5"/>
  <c r="E54" i="5"/>
  <c r="E53" i="5"/>
  <c r="E52" i="5"/>
  <c r="E51" i="5"/>
  <c r="E50" i="5"/>
  <c r="E49" i="5"/>
  <c r="E48" i="5"/>
  <c r="E47" i="5"/>
  <c r="E46" i="5"/>
  <c r="E44" i="5"/>
  <c r="E43" i="5"/>
  <c r="E41" i="5"/>
  <c r="E39" i="5"/>
  <c r="E38" i="5"/>
  <c r="E37" i="5"/>
  <c r="E36" i="5"/>
  <c r="E34" i="5"/>
  <c r="E33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5" i="5"/>
  <c r="E14" i="5"/>
  <c r="C7" i="5"/>
  <c r="I66" i="5" l="1"/>
  <c r="I67" i="5" s="1"/>
  <c r="H66" i="5"/>
  <c r="H67" i="5" s="1"/>
  <c r="G66" i="5"/>
  <c r="G67" i="5" s="1"/>
  <c r="J65" i="5"/>
  <c r="J64" i="5"/>
  <c r="J62" i="5"/>
  <c r="J61" i="5"/>
  <c r="J59" i="5"/>
  <c r="J55" i="5"/>
  <c r="J54" i="5"/>
  <c r="J53" i="5"/>
  <c r="J51" i="5"/>
  <c r="J50" i="5"/>
  <c r="J49" i="5"/>
  <c r="J47" i="5"/>
  <c r="J44" i="5"/>
  <c r="J43" i="5"/>
  <c r="J39" i="5"/>
  <c r="J38" i="5"/>
  <c r="J37" i="5"/>
  <c r="J34" i="5"/>
  <c r="J33" i="5"/>
  <c r="J31" i="5"/>
  <c r="J29" i="5"/>
  <c r="J28" i="5"/>
  <c r="J27" i="5"/>
  <c r="J25" i="5"/>
  <c r="J24" i="5"/>
  <c r="J23" i="5"/>
  <c r="J21" i="5"/>
  <c r="J20" i="5"/>
  <c r="J19" i="5"/>
  <c r="J17" i="5"/>
  <c r="J15" i="5"/>
  <c r="J14" i="5"/>
  <c r="J18" i="5" l="1"/>
  <c r="J22" i="5"/>
  <c r="J26" i="5"/>
  <c r="J30" i="5"/>
  <c r="J36" i="5"/>
  <c r="J41" i="5"/>
  <c r="J48" i="5"/>
  <c r="J52" i="5"/>
  <c r="J57" i="5"/>
  <c r="J63" i="5"/>
  <c r="E66" i="5"/>
  <c r="F66" i="5" l="1"/>
  <c r="F67" i="5" s="1"/>
  <c r="J12" i="5"/>
  <c r="J66" i="5" s="1"/>
  <c r="J67" i="5" s="1"/>
  <c r="C8" i="5" l="1"/>
  <c r="J7" i="5" s="1"/>
  <c r="J8" i="5" s="1"/>
  <c r="AY13" i="4" l="1"/>
  <c r="AU13" i="4"/>
  <c r="AU24" i="4"/>
  <c r="AU23" i="4"/>
  <c r="AU22" i="4"/>
  <c r="AU21" i="4"/>
  <c r="AU20" i="4"/>
  <c r="AU19" i="4"/>
  <c r="AU18" i="4"/>
  <c r="AU17" i="4"/>
  <c r="AU16" i="4"/>
  <c r="AU15" i="4"/>
  <c r="AU14" i="4"/>
  <c r="BP16" i="4"/>
  <c r="BS26" i="4" l="1"/>
  <c r="BR26" i="4"/>
  <c r="BQ26" i="4"/>
  <c r="BO26" i="4"/>
  <c r="BN26" i="4"/>
  <c r="BM26" i="4"/>
  <c r="BK26" i="4"/>
  <c r="BJ26" i="4"/>
  <c r="BI26" i="4"/>
  <c r="BG26" i="4"/>
  <c r="BF26" i="4"/>
  <c r="BE26" i="4"/>
  <c r="AX26" i="4"/>
  <c r="AW26" i="4"/>
  <c r="AV26" i="4"/>
  <c r="AT26" i="4"/>
  <c r="AS26" i="4"/>
  <c r="AR26" i="4"/>
  <c r="AP26" i="4"/>
  <c r="AO26" i="4"/>
  <c r="AN26" i="4"/>
  <c r="AL26" i="4"/>
  <c r="AK26" i="4"/>
  <c r="AJ26" i="4"/>
  <c r="AH26" i="4"/>
  <c r="AG26" i="4"/>
  <c r="X26" i="4"/>
  <c r="T26" i="4"/>
  <c r="P26" i="4"/>
  <c r="L26" i="4"/>
  <c r="BT24" i="4"/>
  <c r="BP24" i="4"/>
  <c r="BL24" i="4"/>
  <c r="BH24" i="4"/>
  <c r="AY24" i="4"/>
  <c r="AQ24" i="4"/>
  <c r="AM24" i="4"/>
  <c r="AF24" i="4"/>
  <c r="X24" i="4"/>
  <c r="T24" i="4"/>
  <c r="P24" i="4"/>
  <c r="L24" i="4"/>
  <c r="BT23" i="4"/>
  <c r="BP23" i="4"/>
  <c r="BL23" i="4"/>
  <c r="BH23" i="4"/>
  <c r="AY23" i="4"/>
  <c r="AQ23" i="4"/>
  <c r="AM23" i="4"/>
  <c r="AF23" i="4"/>
  <c r="X23" i="4"/>
  <c r="T23" i="4"/>
  <c r="P23" i="4"/>
  <c r="L23" i="4"/>
  <c r="BT22" i="4"/>
  <c r="BP22" i="4"/>
  <c r="BL22" i="4"/>
  <c r="BH22" i="4"/>
  <c r="AY22" i="4"/>
  <c r="AQ22" i="4"/>
  <c r="AM22" i="4"/>
  <c r="AF22" i="4"/>
  <c r="X22" i="4"/>
  <c r="T22" i="4"/>
  <c r="P22" i="4"/>
  <c r="L22" i="4"/>
  <c r="BT21" i="4"/>
  <c r="BP21" i="4"/>
  <c r="BL21" i="4"/>
  <c r="BH21" i="4"/>
  <c r="AY21" i="4"/>
  <c r="AQ21" i="4"/>
  <c r="AM21" i="4"/>
  <c r="AF21" i="4"/>
  <c r="X21" i="4"/>
  <c r="T21" i="4"/>
  <c r="P21" i="4"/>
  <c r="L21" i="4"/>
  <c r="BT20" i="4"/>
  <c r="BP20" i="4"/>
  <c r="BL20" i="4"/>
  <c r="BH20" i="4"/>
  <c r="AY20" i="4"/>
  <c r="AQ20" i="4"/>
  <c r="AM20" i="4"/>
  <c r="AF20" i="4"/>
  <c r="X20" i="4"/>
  <c r="T20" i="4"/>
  <c r="P20" i="4"/>
  <c r="L20" i="4"/>
  <c r="BT19" i="4"/>
  <c r="BP19" i="4"/>
  <c r="BL19" i="4"/>
  <c r="BH19" i="4"/>
  <c r="AY19" i="4"/>
  <c r="AQ19" i="4"/>
  <c r="AM19" i="4"/>
  <c r="AF19" i="4"/>
  <c r="X19" i="4"/>
  <c r="T19" i="4"/>
  <c r="P19" i="4"/>
  <c r="L19" i="4"/>
  <c r="BT18" i="4"/>
  <c r="BP18" i="4"/>
  <c r="BL18" i="4"/>
  <c r="BH18" i="4"/>
  <c r="AY18" i="4"/>
  <c r="AQ18" i="4"/>
  <c r="AM18" i="4"/>
  <c r="AF18" i="4"/>
  <c r="X18" i="4"/>
  <c r="T18" i="4"/>
  <c r="P18" i="4"/>
  <c r="L18" i="4"/>
  <c r="BT17" i="4"/>
  <c r="BP17" i="4"/>
  <c r="BL17" i="4"/>
  <c r="BH17" i="4"/>
  <c r="AY17" i="4"/>
  <c r="AQ17" i="4"/>
  <c r="AM17" i="4"/>
  <c r="AF17" i="4"/>
  <c r="X17" i="4"/>
  <c r="T17" i="4"/>
  <c r="P17" i="4"/>
  <c r="L17" i="4"/>
  <c r="BT16" i="4"/>
  <c r="BL16" i="4"/>
  <c r="BH16" i="4"/>
  <c r="AY16" i="4"/>
  <c r="AQ16" i="4"/>
  <c r="AM16" i="4"/>
  <c r="AF16" i="4"/>
  <c r="X16" i="4"/>
  <c r="T16" i="4"/>
  <c r="P16" i="4"/>
  <c r="L16" i="4"/>
  <c r="BT15" i="4"/>
  <c r="BP15" i="4"/>
  <c r="BL15" i="4"/>
  <c r="BH15" i="4"/>
  <c r="AY15" i="4"/>
  <c r="AQ15" i="4"/>
  <c r="AM15" i="4"/>
  <c r="AF15" i="4"/>
  <c r="X15" i="4"/>
  <c r="T15" i="4"/>
  <c r="P15" i="4"/>
  <c r="L15" i="4"/>
  <c r="BT14" i="4"/>
  <c r="BP14" i="4"/>
  <c r="BL14" i="4"/>
  <c r="BH14" i="4"/>
  <c r="AY14" i="4"/>
  <c r="AQ14" i="4"/>
  <c r="AM14" i="4"/>
  <c r="AF14" i="4"/>
  <c r="X14" i="4"/>
  <c r="T14" i="4"/>
  <c r="P14" i="4"/>
  <c r="L14" i="4"/>
  <c r="BT13" i="4"/>
  <c r="BP13" i="4"/>
  <c r="BL13" i="4"/>
  <c r="BH13" i="4"/>
  <c r="AQ13" i="4"/>
  <c r="AM13" i="4"/>
  <c r="AF13" i="4"/>
  <c r="X13" i="4"/>
  <c r="T13" i="4"/>
  <c r="P13" i="4"/>
  <c r="L13" i="4"/>
  <c r="AA10" i="4"/>
  <c r="BD9" i="4"/>
  <c r="AI9" i="4"/>
  <c r="AF9" i="4"/>
  <c r="I9" i="4"/>
  <c r="AI20" i="4" l="1"/>
  <c r="BA20" i="4" s="1"/>
  <c r="BB20" i="4" s="1"/>
  <c r="BC20" i="4" s="1"/>
  <c r="AI24" i="4"/>
  <c r="BA24" i="4" s="1"/>
  <c r="BB24" i="4" s="1"/>
  <c r="BC24" i="4" s="1"/>
  <c r="AI22" i="4"/>
  <c r="BA22" i="4" s="1"/>
  <c r="BB22" i="4" s="1"/>
  <c r="BC22" i="4" s="1"/>
  <c r="BD24" i="4"/>
  <c r="AI13" i="4"/>
  <c r="BD22" i="4"/>
  <c r="BD20" i="4"/>
  <c r="AI21" i="4"/>
  <c r="BA21" i="4" s="1"/>
  <c r="BB21" i="4" s="1"/>
  <c r="BC21" i="4" s="1"/>
  <c r="AQ26" i="4"/>
  <c r="AI16" i="4"/>
  <c r="BA16" i="4" s="1"/>
  <c r="BB16" i="4" s="1"/>
  <c r="BC16" i="4" s="1"/>
  <c r="BP26" i="4"/>
  <c r="Y17" i="4"/>
  <c r="BD17" i="4"/>
  <c r="Y18" i="4"/>
  <c r="Y19" i="4"/>
  <c r="BD19" i="4"/>
  <c r="Y20" i="4"/>
  <c r="Y23" i="4"/>
  <c r="BD23" i="4"/>
  <c r="Y24" i="4"/>
  <c r="BD13" i="4"/>
  <c r="Y16" i="4"/>
  <c r="AI19" i="4"/>
  <c r="BA19" i="4" s="1"/>
  <c r="BB19" i="4" s="1"/>
  <c r="BC19" i="4" s="1"/>
  <c r="Y14" i="4"/>
  <c r="BD14" i="4"/>
  <c r="AI17" i="4"/>
  <c r="BA17" i="4" s="1"/>
  <c r="BB17" i="4" s="1"/>
  <c r="BC17" i="4" s="1"/>
  <c r="BD18" i="4"/>
  <c r="AI23" i="4"/>
  <c r="BA23" i="4" s="1"/>
  <c r="BB23" i="4" s="1"/>
  <c r="BC23" i="4" s="1"/>
  <c r="Y13" i="4"/>
  <c r="AF26" i="4"/>
  <c r="AI14" i="4"/>
  <c r="BA14" i="4" s="1"/>
  <c r="BL26" i="4"/>
  <c r="BD16" i="4"/>
  <c r="AI18" i="4"/>
  <c r="BA18" i="4" s="1"/>
  <c r="BB18" i="4" s="1"/>
  <c r="Y21" i="4"/>
  <c r="BD21" i="4"/>
  <c r="Y22" i="4"/>
  <c r="Y26" i="4"/>
  <c r="BT26" i="4"/>
  <c r="BD15" i="4"/>
  <c r="AY26" i="4"/>
  <c r="AU26" i="4"/>
  <c r="AI15" i="4"/>
  <c r="BA15" i="4" s="1"/>
  <c r="BB15" i="4" s="1"/>
  <c r="BC15" i="4" s="1"/>
  <c r="Y15" i="4"/>
  <c r="BA13" i="4"/>
  <c r="BB14" i="4"/>
  <c r="BC14" i="4" s="1"/>
  <c r="BH26" i="4"/>
  <c r="AM26" i="4"/>
  <c r="BC18" i="4" l="1"/>
  <c r="BD26" i="4"/>
  <c r="AI26" i="4"/>
  <c r="BA26" i="4"/>
  <c r="BB13" i="4"/>
  <c r="BB26" i="4" s="1"/>
  <c r="BC13" i="4" l="1"/>
  <c r="BC26" i="4" s="1"/>
</calcChain>
</file>

<file path=xl/sharedStrings.xml><?xml version="1.0" encoding="utf-8"?>
<sst xmlns="http://schemas.openxmlformats.org/spreadsheetml/2006/main" count="515" uniqueCount="252">
  <si>
    <t>Bangcud National High School</t>
  </si>
  <si>
    <t>DIVISION OF MALAYBALAY CITY</t>
  </si>
  <si>
    <t>School:</t>
  </si>
  <si>
    <t>Allocation:</t>
  </si>
  <si>
    <t>District:</t>
  </si>
  <si>
    <t>OBJECT OF EXPENDITURE</t>
  </si>
  <si>
    <t>UACS CODE</t>
  </si>
  <si>
    <t>AMOUNT</t>
  </si>
  <si>
    <t>Traveling Expenses</t>
  </si>
  <si>
    <t>Traveling Expenses - Local</t>
  </si>
  <si>
    <t>5-02-01-010-00</t>
  </si>
  <si>
    <t>Training and Scholarship Expenses</t>
  </si>
  <si>
    <t>Training Expenses</t>
  </si>
  <si>
    <t>ICT Training Expenses</t>
  </si>
  <si>
    <t>Supplies and Materials Expenses</t>
  </si>
  <si>
    <t>ICT Office Supplies Expenses</t>
  </si>
  <si>
    <t>Office Supllies Expenses</t>
  </si>
  <si>
    <t>Accountable Forms Expenses</t>
  </si>
  <si>
    <t>Food Supplies Expenses</t>
  </si>
  <si>
    <t>Drugs and Medicines Expenses</t>
  </si>
  <si>
    <t>Medical, Dental and Laboratory Supplies Expenses</t>
  </si>
  <si>
    <t>Fuel, Oil and Lubricants Expenses</t>
  </si>
  <si>
    <t>Semi-Expendable Machinery Expenses</t>
  </si>
  <si>
    <t>5-02-03-210-01</t>
  </si>
  <si>
    <t>Semi-Expendable Office Equipment Expenses</t>
  </si>
  <si>
    <t>5-02-03-210-02</t>
  </si>
  <si>
    <t>Semi-Expendable ICT Equipment Expenses</t>
  </si>
  <si>
    <t>5-02-03-210-03</t>
  </si>
  <si>
    <t>Semi-Expendable Printing Equipment Expenses</t>
  </si>
  <si>
    <t>5-02-03-210-11</t>
  </si>
  <si>
    <t>Semi-Expendable Sports Equipment Expenses</t>
  </si>
  <si>
    <t>5-02-03-210-12</t>
  </si>
  <si>
    <t>Semi-Expendable Furniture and Fixtures Expenses</t>
  </si>
  <si>
    <t>5-02-03-220-01</t>
  </si>
  <si>
    <t>Semi-Expendable Other Machinery and Equipment</t>
  </si>
  <si>
    <t>5-02-03-210-99</t>
  </si>
  <si>
    <t>Other Supplies Expenses</t>
  </si>
  <si>
    <t>5-02-03-990-00</t>
  </si>
  <si>
    <t>Utility Expenses</t>
  </si>
  <si>
    <t>Water Expenses</t>
  </si>
  <si>
    <t>5-02-04-010-00</t>
  </si>
  <si>
    <t>Electricity Expenses</t>
  </si>
  <si>
    <t>5-02-04-020-00</t>
  </si>
  <si>
    <t>Communication Expenses</t>
  </si>
  <si>
    <t>Postage and Courier Services</t>
  </si>
  <si>
    <t>5-02-05-010-00</t>
  </si>
  <si>
    <t>Telephone Expenses-Mobile</t>
  </si>
  <si>
    <t>5-02-05-020-00</t>
  </si>
  <si>
    <t>Telephone Expenses-Landline</t>
  </si>
  <si>
    <t>5-02-05-020-02</t>
  </si>
  <si>
    <t>Internet Expenses</t>
  </si>
  <si>
    <t>5-02-05-030-00</t>
  </si>
  <si>
    <t>General Services</t>
  </si>
  <si>
    <t>Janitorial Services</t>
  </si>
  <si>
    <t>5-02-12-020-00</t>
  </si>
  <si>
    <t>Security Services</t>
  </si>
  <si>
    <t>5-02-12-030-00</t>
  </si>
  <si>
    <t>Repairs and Maintenance</t>
  </si>
  <si>
    <t>Repairs and Maintenance-Buildings and Other Structures</t>
  </si>
  <si>
    <t xml:space="preserve">     Repairs and Maintenance- Buildings</t>
  </si>
  <si>
    <t>5-02-13-040-01</t>
  </si>
  <si>
    <t xml:space="preserve">      Repairs and Maintenance-School Buildings</t>
  </si>
  <si>
    <t>5-02-13-040-02</t>
  </si>
  <si>
    <t>Repairs and Maintenance-Machinery and Equipment</t>
  </si>
  <si>
    <t xml:space="preserve">    Repairs and Maintenance- Machinery</t>
  </si>
  <si>
    <t>5-02-13-050-01</t>
  </si>
  <si>
    <t xml:space="preserve">    Repairs and Maintenance- Office Equipment</t>
  </si>
  <si>
    <t>5-02-13-050-02</t>
  </si>
  <si>
    <t xml:space="preserve">    Repairs and Maintenance- ICT Equipment</t>
  </si>
  <si>
    <t>5-02-13-050-03</t>
  </si>
  <si>
    <t xml:space="preserve">    Repairs and Maintenance- Printing Equipment</t>
  </si>
  <si>
    <t>5-02-13-050-12</t>
  </si>
  <si>
    <t>Repairs and Maintenance - Furniture and Fixtures</t>
  </si>
  <si>
    <t>5-02-13-070-00</t>
  </si>
  <si>
    <t>Taxes, Insurance Premiums and Other Fees</t>
  </si>
  <si>
    <t>Fidelity Bond Premiums</t>
  </si>
  <si>
    <t>5-02-15-020-00</t>
  </si>
  <si>
    <t>Labor and Wages</t>
  </si>
  <si>
    <t>5-02-16-010-00</t>
  </si>
  <si>
    <t>Other Maintenance and Operating Expenses</t>
  </si>
  <si>
    <t>Printing and Publication Expenses</t>
  </si>
  <si>
    <t>5-02-99-020-00</t>
  </si>
  <si>
    <t>GRAND TOTAL</t>
  </si>
  <si>
    <t>Prepared by:</t>
  </si>
  <si>
    <t>SCHOOL HEAD</t>
  </si>
  <si>
    <t>Certified Allotment Available:</t>
  </si>
  <si>
    <t>SIBYL L. MAPUTI</t>
  </si>
  <si>
    <t>Administrative Officer V</t>
  </si>
  <si>
    <t>APPROVED:</t>
  </si>
  <si>
    <t>Schools Division Superintendent</t>
  </si>
  <si>
    <t>5-02-020-10-02</t>
  </si>
  <si>
    <t>Auditing Services</t>
  </si>
  <si>
    <t>Representation Expenses</t>
  </si>
  <si>
    <t>Other Subscription Expenses</t>
  </si>
  <si>
    <t>Other Maintenance and Other Operating Expenses</t>
  </si>
  <si>
    <t>5-02-030-10-01</t>
  </si>
  <si>
    <t>5-02-020-10-01</t>
  </si>
  <si>
    <t>5-02-030-10-02</t>
  </si>
  <si>
    <t>5-02-030-20-00</t>
  </si>
  <si>
    <t>5-02-030-50-00</t>
  </si>
  <si>
    <t>5-02-030-70-00</t>
  </si>
  <si>
    <t>5-02-030-80-00</t>
  </si>
  <si>
    <t>5-02-030-90-00</t>
  </si>
  <si>
    <t>5-02-110-20-00</t>
  </si>
  <si>
    <t>5-02-99-030-00</t>
  </si>
  <si>
    <t>5-02-99-070-99</t>
  </si>
  <si>
    <t>5-02-99-990-00</t>
  </si>
  <si>
    <t>5-02-99-990-99</t>
  </si>
  <si>
    <t>Professional Services</t>
  </si>
  <si>
    <t>School ID</t>
  </si>
  <si>
    <t>Senior High School</t>
  </si>
  <si>
    <t>Department of Education</t>
  </si>
  <si>
    <t>Output Code (OC)</t>
  </si>
  <si>
    <t>Programs/ Projects</t>
  </si>
  <si>
    <t>Output</t>
  </si>
  <si>
    <t>Activity Code (AC)</t>
  </si>
  <si>
    <t>Activities</t>
  </si>
  <si>
    <t>Performance Indicator (Activity &amp; Output)</t>
  </si>
  <si>
    <t>Fund Source</t>
  </si>
  <si>
    <t>With Procurement (Y/N)</t>
  </si>
  <si>
    <t>Classification (GASS, STO, MFO 1,2,3)</t>
  </si>
  <si>
    <t>Allotment Class (PS, MOOE, CO)</t>
  </si>
  <si>
    <t>For Downloading (Y/N)</t>
  </si>
  <si>
    <t>Total Cash Program</t>
  </si>
  <si>
    <t>Tax Remittance Advice</t>
  </si>
  <si>
    <t>Program, Net of TRA</t>
  </si>
  <si>
    <t>REMARKS</t>
  </si>
  <si>
    <t>Q1</t>
  </si>
  <si>
    <t>Q2</t>
  </si>
  <si>
    <t>Q3</t>
  </si>
  <si>
    <t>Q4</t>
  </si>
  <si>
    <t>Total Physical</t>
  </si>
  <si>
    <t>UACS Code</t>
  </si>
  <si>
    <t>Others</t>
  </si>
  <si>
    <t>Total Obligation</t>
  </si>
  <si>
    <t>Total Disbursement</t>
  </si>
  <si>
    <t>Actual 
(Jan-Sept)</t>
  </si>
  <si>
    <t>Estimate
(Oct-Dec)</t>
  </si>
  <si>
    <t>Jan.</t>
  </si>
  <si>
    <t>Feb.</t>
  </si>
  <si>
    <t>Mar.</t>
  </si>
  <si>
    <t>Total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</si>
  <si>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</si>
  <si>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</si>
  <si>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</si>
  <si>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</si>
  <si>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</si>
  <si>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</si>
  <si>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</si>
  <si>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</si>
  <si>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</si>
  <si>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261003020500002</t>
  </si>
  <si>
    <t>N</t>
  </si>
  <si>
    <t>Operations</t>
  </si>
  <si>
    <t>MOOE</t>
  </si>
  <si>
    <t>TOTAL</t>
  </si>
  <si>
    <t>Recommending Approval:</t>
  </si>
  <si>
    <t>Approved by:</t>
  </si>
  <si>
    <t>(Finance/Budget Officer)</t>
  </si>
  <si>
    <t>Date  :</t>
  </si>
  <si>
    <t>310400100004000 - Operations of Schools - Senior High School</t>
  </si>
  <si>
    <t>School ID:</t>
  </si>
  <si>
    <t>Office Name:</t>
  </si>
  <si>
    <t>Fiscal Year:</t>
  </si>
  <si>
    <t>Name of School Head</t>
  </si>
  <si>
    <t>SUNNY RAY F. AMIT</t>
  </si>
  <si>
    <t>Financial Assistance/Subsidy</t>
  </si>
  <si>
    <t>5-02-14-080-00</t>
  </si>
  <si>
    <t>Subsidy to Operating Units</t>
  </si>
  <si>
    <t>School Principal</t>
  </si>
  <si>
    <t>Assistant Schools Division Superintendent</t>
  </si>
  <si>
    <t>VII</t>
  </si>
  <si>
    <t>III</t>
  </si>
  <si>
    <t>X</t>
  </si>
  <si>
    <t xml:space="preserve">II </t>
  </si>
  <si>
    <t>IV</t>
  </si>
  <si>
    <t>I</t>
  </si>
  <si>
    <t xml:space="preserve">VI </t>
  </si>
  <si>
    <t>VIII</t>
  </si>
  <si>
    <t>V</t>
  </si>
  <si>
    <t>IX</t>
  </si>
  <si>
    <t>Account Tile</t>
  </si>
  <si>
    <t>UACS Account Code</t>
  </si>
  <si>
    <t>Annual</t>
  </si>
  <si>
    <t>1st Quarter</t>
  </si>
  <si>
    <t>2nd Quarter</t>
  </si>
  <si>
    <t>3rd Quarter</t>
  </si>
  <si>
    <t>4th Quarter</t>
  </si>
  <si>
    <t>Balance</t>
  </si>
  <si>
    <t>Other Supplies and Materials Expenses</t>
  </si>
  <si>
    <t>Repairs and Maintenance - Motor Vehicle</t>
  </si>
  <si>
    <t>5-02-13-060-01</t>
  </si>
  <si>
    <t>GROSS TOTAL AMOUNT</t>
  </si>
  <si>
    <t>NET AMOUNT OF REQUEST</t>
  </si>
  <si>
    <t>Total Supplies and Materials Expenses</t>
  </si>
  <si>
    <t>No. of teachers/students benefitted</t>
  </si>
  <si>
    <t>Administrative Officer V - Budget</t>
  </si>
  <si>
    <t>OPERATING UNIT</t>
  </si>
  <si>
    <t>5020101000</t>
  </si>
  <si>
    <t>5020301002</t>
  </si>
  <si>
    <t>5020399000</t>
  </si>
  <si>
    <t>5020401000</t>
  </si>
  <si>
    <t>5020402000</t>
  </si>
  <si>
    <t>TOTAL ALLOCATION</t>
  </si>
  <si>
    <t>DISTRICT</t>
  </si>
  <si>
    <t>Office Supplies Expenses</t>
  </si>
  <si>
    <t>Bukidnon National High School -Dalwangan Annex</t>
  </si>
  <si>
    <t>Malaybalay City National Science High School (Bukidnon National High School - Aglayan Annex)</t>
  </si>
  <si>
    <t>Casisang National High School (Bukidnon National High School - Casisang Annex)</t>
  </si>
  <si>
    <t>Bukidnon National High School - Imbayao Annex</t>
  </si>
  <si>
    <t>Kalasungay National High School (Bukidnon National High School - Kalasungay Extension)</t>
  </si>
  <si>
    <t>Malaybalay City National High School (Bukidnon National High School - San Jose Annex)</t>
  </si>
  <si>
    <t>Busdi Integrated School</t>
  </si>
  <si>
    <t>Can-ayan Integrated School</t>
  </si>
  <si>
    <t>Managok National High School</t>
  </si>
  <si>
    <t>Managok National High School - Lalawan Annex</t>
  </si>
  <si>
    <t>Managok National High School - Miglamin Annex</t>
  </si>
  <si>
    <t>San Martin National High School</t>
  </si>
  <si>
    <t>Silae National High School</t>
  </si>
  <si>
    <t>St. Peter National High School</t>
  </si>
  <si>
    <t>Apo Macote National High School</t>
  </si>
  <si>
    <t>Senior High School within Casisang Central School</t>
  </si>
  <si>
    <t>Breakdown (Gross):</t>
  </si>
  <si>
    <t>Letter Request (Net):</t>
  </si>
  <si>
    <t>Actual Expenses 2019</t>
  </si>
  <si>
    <t>Finance Services - Budget Unit</t>
  </si>
  <si>
    <t>VICTORIA V. GAZO, Ph.D., CESO V</t>
  </si>
  <si>
    <t>VICTORIA V. GAZO, Ph.D, CESO V</t>
  </si>
  <si>
    <t>Republic of the Philippines</t>
  </si>
  <si>
    <t xml:space="preserve">Department of Education </t>
  </si>
  <si>
    <t xml:space="preserve">REGION X- NORTHERN MINDANAO </t>
  </si>
  <si>
    <t xml:space="preserve"> DIVISION OF MALAYBALAY CITY</t>
  </si>
  <si>
    <t xml:space="preserve">  Name of School:</t>
  </si>
  <si>
    <t xml:space="preserve">  Annual Allotment:</t>
  </si>
  <si>
    <t>Purok 6, Casisang, Malaybalay City</t>
  </si>
  <si>
    <t>Document No.:</t>
  </si>
  <si>
    <t>FM-SDS-BUD-01</t>
  </si>
  <si>
    <t>Eff. Date:</t>
  </si>
  <si>
    <t>03-15-2020</t>
  </si>
  <si>
    <t>Telefax (088) 314-0094</t>
  </si>
  <si>
    <t>Email: malaybalay.city@deped.gov.ph</t>
  </si>
  <si>
    <t>Revision No.    :</t>
  </si>
  <si>
    <t>Page No.:</t>
  </si>
  <si>
    <t xml:space="preserve">1 of 1 </t>
  </si>
  <si>
    <t>PROPRIETARY NOTICE</t>
  </si>
  <si>
    <r>
      <t xml:space="preserve">THIS DOCUMENT CONTAINS INFORMATION PROPRIETARY TO </t>
    </r>
    <r>
      <rPr>
        <b/>
        <sz val="8"/>
        <color theme="1"/>
        <rFont val="Calibri"/>
        <family val="2"/>
      </rPr>
      <t>DEPED MALAYBALAY</t>
    </r>
    <r>
      <rPr>
        <sz val="8"/>
        <color theme="1"/>
        <rFont val="Calibri"/>
        <family val="2"/>
      </rPr>
      <t xml:space="preserve">. ANY DISCLOSURE OR USE IS EXPRESSLY PROHIBITED EXCEPT UPON WRITTEN PERMISSION BY </t>
    </r>
    <r>
      <rPr>
        <b/>
        <sz val="8"/>
        <color theme="1"/>
        <rFont val="Calibri"/>
        <family val="2"/>
      </rPr>
      <t>DEPED MALAYBALAY</t>
    </r>
    <r>
      <rPr>
        <sz val="8"/>
        <color theme="1"/>
        <rFont val="Calibri"/>
        <family val="2"/>
      </rPr>
      <t>.</t>
    </r>
  </si>
  <si>
    <t>NEP MOOE 2020</t>
  </si>
  <si>
    <t>School MOOE 2020</t>
  </si>
  <si>
    <t>BREAKDOWN OF REQUESTED SCHOOL MOOE FY 2020 -SHS</t>
  </si>
  <si>
    <t>SCHOOL OPERATING BUDGET FY 2020 - SENIOR HIGH</t>
  </si>
  <si>
    <t xml:space="preserve">Certified Correct: </t>
  </si>
  <si>
    <t xml:space="preserve">  Administrative Assistant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</si>
</sst>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[$-F800]dddd\,\ mmmm\ dd\,\ yyyy"/>
    <numFmt numFmtId="167" formatCode="#,##0.00_ ;[Red]\-#,##0.00\ 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color theme="1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rgb="FF00B050"/>
      <name val="Arial Narrow"/>
      <family val="2"/>
    </font>
    <font>
      <sz val="11"/>
      <color rgb="FF00B050"/>
      <name val="Arial Narrow"/>
      <family val="2"/>
    </font>
    <font>
      <b/>
      <sz val="11"/>
      <name val="Arial Narrow"/>
      <family val="2"/>
    </font>
    <font>
      <b/>
      <u/>
      <sz val="11"/>
      <color theme="1"/>
      <name val="Arial Narrow"/>
      <family val="2"/>
    </font>
    <font>
      <b/>
      <u/>
      <sz val="11"/>
      <color rgb="FF00B050"/>
      <name val="Arial Narrow"/>
      <family val="2"/>
    </font>
    <font>
      <sz val="11"/>
      <name val="Arial Narrow"/>
      <family val="2"/>
    </font>
    <font>
      <sz val="11"/>
      <color rgb="FF000000"/>
      <name val="Arial Narrow"/>
      <family val="2"/>
    </font>
    <font>
      <b/>
      <sz val="10"/>
      <color rgb="FF006A2B"/>
      <name val="Arial"/>
      <family val="2"/>
    </font>
    <font>
      <sz val="10"/>
      <color rgb="FF005580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Old English Text MT"/>
      <family val="4"/>
    </font>
    <font>
      <sz val="18"/>
      <color theme="1"/>
      <name val="Old English Text MT"/>
      <family val="4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F28A8C"/>
        <bgColor rgb="FF000000"/>
      </patternFill>
    </fill>
    <fill>
      <patternFill patternType="solid">
        <fgColor rgb="FFCCCCF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1">
    <xf numFmtId="0" fontId="0" fillId="0" borderId="0" xfId="0"/>
    <xf numFmtId="0" fontId="3" fillId="0" borderId="0" xfId="0" applyFont="1"/>
    <xf numFmtId="0" fontId="3" fillId="2" borderId="2" xfId="0" applyFont="1" applyFill="1" applyBorder="1" applyProtection="1">
      <protection locked="0"/>
    </xf>
    <xf numFmtId="43" fontId="3" fillId="0" borderId="0" xfId="1" applyFont="1"/>
    <xf numFmtId="0" fontId="7" fillId="0" borderId="1" xfId="0" applyFont="1" applyFill="1" applyBorder="1"/>
    <xf numFmtId="0" fontId="3" fillId="0" borderId="1" xfId="0" applyFont="1" applyBorder="1" applyProtection="1"/>
    <xf numFmtId="43" fontId="7" fillId="0" borderId="1" xfId="1" applyFont="1" applyFill="1" applyBorder="1"/>
    <xf numFmtId="0" fontId="3" fillId="0" borderId="1" xfId="0" applyFont="1" applyBorder="1"/>
    <xf numFmtId="0" fontId="6" fillId="0" borderId="1" xfId="0" applyFont="1" applyFill="1" applyBorder="1"/>
    <xf numFmtId="164" fontId="3" fillId="2" borderId="1" xfId="0" applyNumberFormat="1" applyFont="1" applyFill="1" applyBorder="1" applyProtection="1">
      <protection locked="0"/>
    </xf>
    <xf numFmtId="43" fontId="7" fillId="2" borderId="1" xfId="1" applyFont="1" applyFill="1" applyBorder="1" applyProtection="1">
      <protection locked="0"/>
    </xf>
    <xf numFmtId="43" fontId="3" fillId="2" borderId="1" xfId="1" applyFont="1" applyFill="1" applyBorder="1" applyProtection="1">
      <protection locked="0"/>
    </xf>
    <xf numFmtId="164" fontId="3" fillId="0" borderId="1" xfId="0" applyNumberFormat="1" applyFont="1" applyBorder="1" applyProtection="1"/>
    <xf numFmtId="43" fontId="7" fillId="0" borderId="1" xfId="1" applyFont="1" applyFill="1" applyBorder="1" applyProtection="1"/>
    <xf numFmtId="43" fontId="3" fillId="0" borderId="1" xfId="1" applyFont="1" applyBorder="1" applyProtection="1"/>
    <xf numFmtId="0" fontId="6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43" fontId="3" fillId="0" borderId="0" xfId="1" applyFont="1" applyFill="1" applyBorder="1" applyProtection="1">
      <protection locked="0"/>
    </xf>
    <xf numFmtId="0" fontId="7" fillId="0" borderId="4" xfId="0" applyFont="1" applyFill="1" applyBorder="1"/>
    <xf numFmtId="0" fontId="7" fillId="0" borderId="0" xfId="0" applyFont="1" applyBorder="1"/>
    <xf numFmtId="49" fontId="2" fillId="0" borderId="1" xfId="0" applyNumberFormat="1" applyFont="1" applyFill="1" applyBorder="1" applyAlignment="1"/>
    <xf numFmtId="164" fontId="5" fillId="0" borderId="1" xfId="0" applyNumberFormat="1" applyFont="1" applyBorder="1"/>
    <xf numFmtId="0" fontId="3" fillId="2" borderId="2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164" fontId="3" fillId="0" borderId="1" xfId="0" applyNumberFormat="1" applyFont="1" applyFill="1" applyBorder="1" applyProtection="1">
      <protection locked="0"/>
    </xf>
    <xf numFmtId="43" fontId="7" fillId="0" borderId="1" xfId="1" applyFont="1" applyFill="1" applyBorder="1" applyProtection="1">
      <protection locked="0"/>
    </xf>
    <xf numFmtId="43" fontId="3" fillId="0" borderId="1" xfId="1" applyFont="1" applyFill="1" applyBorder="1" applyProtection="1">
      <protection locked="0"/>
    </xf>
    <xf numFmtId="164" fontId="3" fillId="0" borderId="1" xfId="0" applyNumberFormat="1" applyFont="1" applyFill="1" applyBorder="1" applyProtection="1"/>
    <xf numFmtId="0" fontId="3" fillId="0" borderId="2" xfId="0" applyFont="1" applyFill="1" applyBorder="1" applyProtection="1"/>
    <xf numFmtId="43" fontId="3" fillId="8" borderId="2" xfId="1" applyFont="1" applyFill="1" applyBorder="1" applyProtection="1"/>
    <xf numFmtId="43" fontId="3" fillId="8" borderId="0" xfId="1" applyFont="1" applyFill="1" applyBorder="1" applyProtection="1">
      <protection locked="0"/>
    </xf>
    <xf numFmtId="0" fontId="3" fillId="8" borderId="3" xfId="0" applyFont="1" applyFill="1" applyBorder="1" applyProtection="1"/>
    <xf numFmtId="166" fontId="3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 applyBorder="1" applyAlignment="1" applyProtection="1">
      <alignment horizontal="left" vertical="top"/>
    </xf>
    <xf numFmtId="0" fontId="9" fillId="0" borderId="0" xfId="0" applyFont="1" applyBorder="1" applyAlignment="1" applyProtection="1">
      <alignment vertical="top"/>
    </xf>
    <xf numFmtId="0" fontId="10" fillId="0" borderId="0" xfId="0" applyNumberFormat="1" applyFont="1" applyBorder="1" applyAlignment="1" applyProtection="1">
      <alignment horizontal="left"/>
    </xf>
    <xf numFmtId="0" fontId="9" fillId="0" borderId="0" xfId="0" applyFont="1" applyBorder="1" applyProtection="1"/>
    <xf numFmtId="43" fontId="11" fillId="0" borderId="0" xfId="1" applyFont="1" applyBorder="1" applyProtection="1"/>
    <xf numFmtId="43" fontId="9" fillId="0" borderId="0" xfId="1" applyFont="1" applyBorder="1" applyProtection="1"/>
    <xf numFmtId="43" fontId="12" fillId="0" borderId="0" xfId="1" applyFont="1" applyBorder="1" applyProtection="1"/>
    <xf numFmtId="0" fontId="9" fillId="0" borderId="0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 vertical="center" wrapText="1"/>
    </xf>
    <xf numFmtId="43" fontId="14" fillId="0" borderId="0" xfId="1" applyFont="1" applyBorder="1" applyAlignment="1" applyProtection="1">
      <alignment horizontal="center" vertical="center"/>
    </xf>
    <xf numFmtId="43" fontId="15" fillId="0" borderId="0" xfId="1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6" fillId="0" borderId="0" xfId="0" applyFont="1" applyFill="1" applyBorder="1"/>
    <xf numFmtId="0" fontId="13" fillId="0" borderId="0" xfId="0" applyFont="1" applyFill="1" applyBorder="1"/>
    <xf numFmtId="43" fontId="9" fillId="0" borderId="0" xfId="1" applyFont="1" applyBorder="1" applyAlignment="1" applyProtection="1">
      <alignment horizontal="center" vertical="center"/>
    </xf>
    <xf numFmtId="43" fontId="9" fillId="0" borderId="0" xfId="1" applyFont="1" applyBorder="1" applyAlignment="1" applyProtection="1">
      <alignment horizontal="center" vertical="center"/>
      <protection locked="0"/>
    </xf>
    <xf numFmtId="43" fontId="12" fillId="0" borderId="0" xfId="1" applyNumberFormat="1" applyFont="1" applyBorder="1" applyAlignment="1" applyProtection="1">
      <alignment horizontal="center" vertical="center"/>
    </xf>
    <xf numFmtId="0" fontId="13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Border="1"/>
    <xf numFmtId="49" fontId="17" fillId="0" borderId="0" xfId="0" applyNumberFormat="1" applyFont="1" applyFill="1" applyBorder="1" applyAlignment="1"/>
    <xf numFmtId="0" fontId="10" fillId="0" borderId="0" xfId="0" applyFont="1" applyBorder="1" applyAlignment="1" applyProtection="1">
      <alignment horizontal="left" vertical="center"/>
    </xf>
    <xf numFmtId="43" fontId="10" fillId="0" borderId="3" xfId="1" applyFont="1" applyBorder="1" applyAlignment="1" applyProtection="1">
      <alignment horizontal="center" vertical="center"/>
    </xf>
    <xf numFmtId="40" fontId="10" fillId="0" borderId="3" xfId="1" applyNumberFormat="1" applyFont="1" applyBorder="1" applyAlignment="1" applyProtection="1">
      <alignment horizontal="center" vertical="center"/>
    </xf>
    <xf numFmtId="167" fontId="10" fillId="0" borderId="3" xfId="1" applyNumberFormat="1" applyFont="1" applyBorder="1" applyAlignment="1" applyProtection="1">
      <alignment horizontal="center" vertical="center"/>
    </xf>
    <xf numFmtId="43" fontId="14" fillId="0" borderId="13" xfId="1" applyFont="1" applyBorder="1" applyAlignment="1" applyProtection="1">
      <alignment horizontal="center" vertical="center"/>
    </xf>
    <xf numFmtId="43" fontId="10" fillId="0" borderId="13" xfId="1" applyFont="1" applyBorder="1" applyAlignment="1" applyProtection="1">
      <alignment horizontal="center" vertical="center"/>
    </xf>
    <xf numFmtId="167" fontId="10" fillId="0" borderId="13" xfId="1" applyNumberFormat="1" applyFont="1" applyBorder="1" applyAlignment="1" applyProtection="1">
      <alignment horizontal="center" vertical="center"/>
    </xf>
    <xf numFmtId="0" fontId="0" fillId="0" borderId="0" xfId="0" applyFont="1"/>
    <xf numFmtId="0" fontId="7" fillId="0" borderId="1" xfId="0" applyFont="1" applyFill="1" applyBorder="1" applyAlignment="1"/>
    <xf numFmtId="0" fontId="4" fillId="0" borderId="0" xfId="0" applyFont="1" applyFill="1" applyAlignment="1" applyProtection="1">
      <alignment vertical="center"/>
    </xf>
    <xf numFmtId="0" fontId="18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1" fontId="2" fillId="0" borderId="0" xfId="0" applyNumberFormat="1" applyFont="1" applyFill="1" applyAlignment="1" applyProtection="1">
      <alignment horizontal="center" vertical="center"/>
    </xf>
    <xf numFmtId="164" fontId="2" fillId="0" borderId="0" xfId="0" applyNumberFormat="1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3" fillId="0" borderId="0" xfId="0" applyFont="1" applyFill="1" applyProtection="1"/>
    <xf numFmtId="0" fontId="18" fillId="0" borderId="0" xfId="0" applyFont="1" applyFill="1" applyAlignment="1" applyProtection="1">
      <alignment horizontal="left" vertical="center"/>
    </xf>
    <xf numFmtId="0" fontId="18" fillId="0" borderId="0" xfId="0" applyFont="1" applyFill="1" applyAlignment="1" applyProtection="1">
      <alignment horizontal="right" vertical="center"/>
    </xf>
    <xf numFmtId="0" fontId="4" fillId="0" borderId="0" xfId="0" applyFont="1" applyFill="1" applyAlignment="1" applyProtection="1">
      <alignment horizontal="left" vertical="top"/>
    </xf>
    <xf numFmtId="0" fontId="4" fillId="0" borderId="0" xfId="0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vertical="center"/>
    </xf>
    <xf numFmtId="39" fontId="2" fillId="0" borderId="0" xfId="0" applyNumberFormat="1" applyFont="1" applyFill="1" applyAlignment="1" applyProtection="1">
      <alignment horizontal="left" vertical="center"/>
    </xf>
    <xf numFmtId="0" fontId="4" fillId="4" borderId="6" xfId="0" applyFont="1" applyFill="1" applyBorder="1" applyAlignment="1" applyProtection="1">
      <alignment horizontal="center" vertical="center" wrapText="1"/>
    </xf>
    <xf numFmtId="1" fontId="4" fillId="4" borderId="6" xfId="0" applyNumberFormat="1" applyFont="1" applyFill="1" applyBorder="1" applyAlignment="1" applyProtection="1">
      <alignment horizontal="center" vertical="center"/>
    </xf>
    <xf numFmtId="1" fontId="4" fillId="3" borderId="6" xfId="0" applyNumberFormat="1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 wrapText="1"/>
    </xf>
    <xf numFmtId="164" fontId="4" fillId="4" borderId="6" xfId="0" applyNumberFormat="1" applyFont="1" applyFill="1" applyBorder="1" applyAlignment="1" applyProtection="1">
      <alignment horizontal="center" vertical="center"/>
    </xf>
    <xf numFmtId="164" fontId="4" fillId="3" borderId="6" xfId="0" applyNumberFormat="1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3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right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right" vertical="center"/>
    </xf>
    <xf numFmtId="39" fontId="2" fillId="3" borderId="6" xfId="0" applyNumberFormat="1" applyFont="1" applyFill="1" applyBorder="1" applyAlignment="1" applyProtection="1">
      <alignment horizontal="right" vertical="center" wrapText="1"/>
    </xf>
    <xf numFmtId="39" fontId="2" fillId="0" borderId="6" xfId="0" applyNumberFormat="1" applyFont="1" applyFill="1" applyBorder="1" applyAlignment="1" applyProtection="1">
      <alignment horizontal="right" vertical="center" wrapText="1"/>
      <protection locked="0"/>
    </xf>
    <xf numFmtId="39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2" fillId="0" borderId="6" xfId="0" applyFont="1" applyFill="1" applyBorder="1" applyAlignment="1" applyProtection="1">
      <alignment vertical="center" wrapText="1"/>
      <protection locked="0"/>
    </xf>
    <xf numFmtId="0" fontId="2" fillId="0" borderId="6" xfId="0" applyFont="1" applyFill="1" applyBorder="1" applyAlignment="1" applyProtection="1">
      <alignment horizontal="left" vertical="center" wrapText="1"/>
    </xf>
    <xf numFmtId="3" fontId="2" fillId="3" borderId="6" xfId="0" applyNumberFormat="1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right" vertical="center"/>
    </xf>
    <xf numFmtId="0" fontId="2" fillId="0" borderId="6" xfId="0" applyFont="1" applyFill="1" applyBorder="1" applyAlignment="1" applyProtection="1">
      <alignment horizontal="center" vertical="center"/>
    </xf>
    <xf numFmtId="39" fontId="2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3" fontId="2" fillId="0" borderId="0" xfId="0" applyNumberFormat="1" applyFont="1" applyFill="1" applyAlignment="1" applyProtection="1">
      <alignment horizontal="center" vertical="center" wrapText="1"/>
      <protection locked="0"/>
    </xf>
    <xf numFmtId="3" fontId="2" fillId="0" borderId="0" xfId="0" applyNumberFormat="1" applyFont="1" applyFill="1" applyAlignment="1" applyProtection="1">
      <alignment horizontal="center" vertical="center"/>
      <protection locked="0"/>
    </xf>
    <xf numFmtId="3" fontId="2" fillId="0" borderId="0" xfId="0" applyNumberFormat="1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right" vertical="center"/>
    </xf>
    <xf numFmtId="39" fontId="2" fillId="0" borderId="0" xfId="0" applyNumberFormat="1" applyFont="1" applyFill="1" applyAlignment="1" applyProtection="1">
      <alignment horizontal="right" vertical="center" wrapText="1"/>
      <protection locked="0"/>
    </xf>
    <xf numFmtId="39" fontId="2" fillId="0" borderId="0" xfId="0" applyNumberFormat="1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 wrapText="1"/>
    </xf>
    <xf numFmtId="0" fontId="2" fillId="0" borderId="0" xfId="0" applyFont="1" applyFill="1" applyAlignment="1" applyProtection="1">
      <alignment vertical="center" wrapText="1"/>
    </xf>
    <xf numFmtId="164" fontId="2" fillId="0" borderId="0" xfId="0" applyNumberFormat="1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Protection="1"/>
    <xf numFmtId="0" fontId="9" fillId="7" borderId="14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/>
    </xf>
    <xf numFmtId="0" fontId="9" fillId="0" borderId="0" xfId="0" applyFont="1"/>
    <xf numFmtId="0" fontId="9" fillId="7" borderId="15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165" fontId="9" fillId="0" borderId="0" xfId="1" applyNumberFormat="1" applyFont="1"/>
    <xf numFmtId="165" fontId="9" fillId="0" borderId="0" xfId="0" applyNumberFormat="1" applyFont="1"/>
    <xf numFmtId="0" fontId="16" fillId="0" borderId="0" xfId="0" applyFont="1" applyFill="1"/>
    <xf numFmtId="43" fontId="9" fillId="0" borderId="0" xfId="1" applyFont="1"/>
    <xf numFmtId="43" fontId="5" fillId="0" borderId="1" xfId="1" applyFont="1" applyBorder="1" applyAlignment="1">
      <alignment horizontal="center" vertical="center" wrapText="1"/>
    </xf>
    <xf numFmtId="0" fontId="14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0" fillId="0" borderId="0" xfId="0" applyFont="1" applyBorder="1"/>
    <xf numFmtId="0" fontId="21" fillId="0" borderId="16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20" xfId="0" applyFont="1" applyBorder="1" applyAlignment="1"/>
    <xf numFmtId="0" fontId="24" fillId="0" borderId="0" xfId="0" applyFont="1" applyBorder="1" applyAlignment="1"/>
    <xf numFmtId="0" fontId="24" fillId="0" borderId="23" xfId="0" applyFont="1" applyBorder="1" applyAlignment="1"/>
    <xf numFmtId="0" fontId="24" fillId="0" borderId="0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25" fillId="0" borderId="17" xfId="0" applyFont="1" applyBorder="1" applyAlignment="1">
      <alignment vertical="center"/>
    </xf>
    <xf numFmtId="0" fontId="14" fillId="0" borderId="18" xfId="0" applyFont="1" applyBorder="1" applyAlignment="1" applyProtection="1">
      <alignment horizontal="center" vertical="center"/>
    </xf>
    <xf numFmtId="0" fontId="26" fillId="0" borderId="18" xfId="0" applyFont="1" applyFill="1" applyBorder="1"/>
    <xf numFmtId="0" fontId="0" fillId="0" borderId="19" xfId="0" applyFont="1" applyBorder="1"/>
    <xf numFmtId="0" fontId="25" fillId="0" borderId="17" xfId="0" applyFont="1" applyBorder="1" applyAlignment="1">
      <alignment horizontal="right" vertical="center" wrapText="1"/>
    </xf>
    <xf numFmtId="0" fontId="27" fillId="0" borderId="18" xfId="0" applyFont="1" applyBorder="1" applyAlignment="1">
      <alignment horizontal="right" vertical="center" wrapText="1"/>
    </xf>
    <xf numFmtId="0" fontId="25" fillId="0" borderId="18" xfId="0" applyFont="1" applyBorder="1" applyAlignment="1">
      <alignment horizontal="right" vertical="center" wrapText="1"/>
    </xf>
    <xf numFmtId="0" fontId="27" fillId="0" borderId="19" xfId="0" applyFont="1" applyBorder="1" applyAlignment="1">
      <alignment vertical="center" wrapText="1"/>
    </xf>
    <xf numFmtId="0" fontId="0" fillId="0" borderId="21" xfId="0" applyFont="1" applyFill="1" applyBorder="1" applyAlignment="1">
      <alignment horizontal="center"/>
    </xf>
    <xf numFmtId="0" fontId="25" fillId="0" borderId="21" xfId="0" applyFont="1" applyBorder="1" applyAlignment="1">
      <alignment vertical="center"/>
    </xf>
    <xf numFmtId="0" fontId="26" fillId="0" borderId="0" xfId="0" applyFont="1" applyFill="1" applyBorder="1"/>
    <xf numFmtId="0" fontId="0" fillId="0" borderId="14" xfId="0" applyFont="1" applyBorder="1"/>
    <xf numFmtId="0" fontId="0" fillId="0" borderId="21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5" fillId="0" borderId="21" xfId="0" applyFont="1" applyBorder="1"/>
    <xf numFmtId="0" fontId="25" fillId="0" borderId="21" xfId="0" applyFont="1" applyBorder="1" applyAlignment="1">
      <alignment horizontal="right" vertical="center" wrapText="1"/>
    </xf>
    <xf numFmtId="0" fontId="27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right" vertical="center" wrapText="1"/>
    </xf>
    <xf numFmtId="0" fontId="27" fillId="0" borderId="14" xfId="0" applyFont="1" applyBorder="1" applyAlignment="1">
      <alignment vertical="center" wrapText="1"/>
    </xf>
    <xf numFmtId="0" fontId="0" fillId="0" borderId="22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left" vertical="center"/>
    </xf>
    <xf numFmtId="0" fontId="26" fillId="0" borderId="2" xfId="0" applyFont="1" applyFill="1" applyBorder="1"/>
    <xf numFmtId="0" fontId="0" fillId="0" borderId="15" xfId="0" applyFont="1" applyBorder="1"/>
    <xf numFmtId="0" fontId="0" fillId="0" borderId="22" xfId="0" applyFont="1" applyBorder="1"/>
    <xf numFmtId="0" fontId="0" fillId="0" borderId="2" xfId="0" applyFont="1" applyBorder="1"/>
    <xf numFmtId="43" fontId="0" fillId="8" borderId="2" xfId="1" applyFont="1" applyFill="1" applyBorder="1"/>
    <xf numFmtId="0" fontId="28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0" fillId="0" borderId="17" xfId="0" applyFont="1" applyBorder="1"/>
    <xf numFmtId="0" fontId="0" fillId="0" borderId="21" xfId="0" applyFont="1" applyBorder="1"/>
    <xf numFmtId="0" fontId="5" fillId="0" borderId="2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9" fillId="7" borderId="14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9" fillId="0" borderId="0" xfId="0" applyFont="1" applyBorder="1" applyAlignment="1" applyProtection="1">
      <alignment horizontal="left"/>
    </xf>
    <xf numFmtId="0" fontId="14" fillId="0" borderId="0" xfId="0" applyFont="1" applyBorder="1" applyAlignment="1" applyProtection="1">
      <alignment horizontal="center" vertical="center"/>
    </xf>
    <xf numFmtId="0" fontId="24" fillId="0" borderId="0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166" fontId="3" fillId="0" borderId="0" xfId="0" applyNumberFormat="1" applyFont="1" applyAlignment="1">
      <alignment horizontal="center"/>
    </xf>
    <xf numFmtId="0" fontId="6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" fontId="2" fillId="0" borderId="0" xfId="0" applyNumberFormat="1" applyFont="1" applyFill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4" borderId="6" xfId="0" applyFont="1" applyFill="1" applyBorder="1" applyAlignment="1" applyProtection="1">
      <alignment horizontal="center" vertical="center" wrapText="1"/>
    </xf>
    <xf numFmtId="1" fontId="4" fillId="4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left" vertical="center"/>
    </xf>
    <xf numFmtId="0" fontId="2" fillId="3" borderId="6" xfId="0" applyFont="1" applyFill="1" applyBorder="1" applyAlignment="1" applyProtection="1">
      <alignment horizontal="center" vertical="center" wrapText="1"/>
    </xf>
    <xf numFmtId="0" fontId="4" fillId="4" borderId="7" xfId="0" applyFont="1" applyFill="1" applyBorder="1" applyAlignment="1" applyProtection="1">
      <alignment horizontal="center" vertical="center" wrapText="1"/>
    </xf>
    <xf numFmtId="0" fontId="4" fillId="4" borderId="8" xfId="0" applyFont="1" applyFill="1" applyBorder="1" applyAlignment="1" applyProtection="1">
      <alignment horizontal="center" vertical="center" wrapText="1"/>
    </xf>
    <xf numFmtId="0" fontId="4" fillId="4" borderId="9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vertical="center" wrapText="1"/>
    </xf>
    <xf numFmtId="1" fontId="4" fillId="4" borderId="7" xfId="0" applyNumberFormat="1" applyFont="1" applyFill="1" applyBorder="1" applyAlignment="1" applyProtection="1">
      <alignment horizontal="center" vertical="center"/>
    </xf>
    <xf numFmtId="1" fontId="4" fillId="4" borderId="8" xfId="0" applyNumberFormat="1" applyFont="1" applyFill="1" applyBorder="1" applyAlignment="1" applyProtection="1">
      <alignment horizontal="center" vertical="center"/>
    </xf>
    <xf numFmtId="1" fontId="4" fillId="4" borderId="9" xfId="0" applyNumberFormat="1" applyFont="1" applyFill="1" applyBorder="1" applyAlignment="1" applyProtection="1">
      <alignment horizontal="center" vertical="center"/>
    </xf>
    <xf numFmtId="0" fontId="2" fillId="5" borderId="6" xfId="0" applyFont="1" applyFill="1" applyBorder="1" applyAlignment="1" applyProtection="1">
      <alignment vertical="center"/>
    </xf>
    <xf numFmtId="0" fontId="2" fillId="0" borderId="10" xfId="0" applyFont="1" applyFill="1" applyBorder="1" applyAlignment="1" applyProtection="1">
      <alignment vertical="center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6" xfId="0" applyFont="1" applyFill="1" applyBorder="1" applyAlignment="1" applyProtection="1">
      <alignment horizontal="left" vertical="center" wrapText="1"/>
    </xf>
    <xf numFmtId="3" fontId="2" fillId="0" borderId="6" xfId="0" applyNumberFormat="1" applyFont="1" applyFill="1" applyBorder="1" applyAlignment="1" applyProtection="1">
      <alignment horizontal="center" vertical="center" wrapText="1"/>
    </xf>
    <xf numFmtId="3" fontId="2" fillId="0" borderId="6" xfId="0" applyNumberFormat="1" applyFont="1" applyFill="1" applyBorder="1" applyAlignment="1" applyProtection="1">
      <alignment horizontal="center" vertical="center"/>
    </xf>
    <xf numFmtId="1" fontId="4" fillId="3" borderId="6" xfId="0" applyNumberFormat="1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right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right" vertical="center"/>
    </xf>
    <xf numFmtId="39" fontId="2" fillId="3" borderId="6" xfId="0" applyNumberFormat="1" applyFont="1" applyFill="1" applyBorder="1" applyAlignment="1" applyProtection="1">
      <alignment horizontal="right" vertical="center" wrapText="1"/>
    </xf>
    <xf numFmtId="39" fontId="2" fillId="0" borderId="6" xfId="0" applyNumberFormat="1" applyFont="1" applyFill="1" applyBorder="1" applyAlignment="1" applyProtection="1">
      <alignment horizontal="right" vertical="center" wrapText="1"/>
    </xf>
    <xf numFmtId="39" fontId="2" fillId="6" borderId="6" xfId="0" applyNumberFormat="1" applyFont="1" applyFill="1" applyBorder="1" applyAlignment="1" applyProtection="1">
      <alignment horizontal="right" vertical="center" wrapText="1"/>
    </xf>
    <xf numFmtId="39" fontId="2" fillId="0" borderId="6" xfId="0" applyNumberFormat="1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1" fontId="4" fillId="4" borderId="6" xfId="0" applyNumberFormat="1" applyFont="1" applyFill="1" applyBorder="1" applyAlignment="1" applyProtection="1">
      <alignment horizontal="center" vertical="center"/>
    </xf>
    <xf numFmtId="1" fontId="4" fillId="3" borderId="6" xfId="0" applyNumberFormat="1" applyFont="1" applyFill="1" applyBorder="1" applyAlignment="1" applyProtection="1">
      <alignment horizontal="center" vertical="center" wrapText="1"/>
    </xf>
    <xf numFmtId="43" fontId="10" fillId="0" borderId="0" xfId="1" applyFont="1" applyBorder="1" applyAlignment="1" applyProtection="1">
      <alignment horizontal="center" vertical="center"/>
    </xf>
    <xf numFmtId="167" fontId="10" fillId="0" borderId="0" xfId="1" applyNumberFormat="1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</xf>
  </cellXfs>
  <cellStyles count="3">
    <cellStyle name="Comma" xfId="1" builtinId="3"/>
    <cellStyle name="Comma 2" xfId="2"/>
    <cellStyle name="Normal" xfId="0" builtinId="0"/>
  </cellStyles>
  <dxfs count="1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44918</xdr:colOff>
      <xdr:row>0</xdr:row>
      <xdr:rowOff>68581</xdr:rowOff>
    </xdr:from>
    <xdr:to>
      <xdr:col>1</xdr:col>
      <xdr:colOff>838200</xdr:colOff>
      <xdr:row>4</xdr:row>
      <xdr:rowOff>76200</xdr:rowOff>
    </xdr:to>
    <xdr:pic>
      <xdr:nvPicPr>
        <xdr:cNvPr id="2" name="Picture 1" descr="E:\JUNE\AGF\00-ASSIGNED CLIENTS\01 - DepEd Malaybalay\1200px-Department_of_Education.svg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118" y="68581"/>
          <a:ext cx="793282" cy="84581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81413</xdr:colOff>
      <xdr:row>71</xdr:row>
      <xdr:rowOff>22859</xdr:rowOff>
    </xdr:from>
    <xdr:to>
      <xdr:col>1</xdr:col>
      <xdr:colOff>784860</xdr:colOff>
      <xdr:row>74</xdr:row>
      <xdr:rowOff>121920</xdr:rowOff>
    </xdr:to>
    <xdr:pic>
      <xdr:nvPicPr>
        <xdr:cNvPr id="3" name="Picture 2" descr="C:\Users\Pat Padua Jr\AppData\Local\Microsoft\Windows\INetCache\Content.Word\DepEd Logo Clipart JPEG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613" y="12565379"/>
          <a:ext cx="703447" cy="6477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1276350</xdr:colOff>
      <xdr:row>5</xdr:row>
      <xdr:rowOff>0</xdr:rowOff>
    </xdr:from>
    <xdr:to>
      <xdr:col>1</xdr:col>
      <xdr:colOff>1276350</xdr:colOff>
      <xdr:row>8</xdr:row>
      <xdr:rowOff>28575</xdr:rowOff>
    </xdr:to>
    <xdr:pic>
      <xdr:nvPicPr>
        <xdr:cNvPr id="4" name="Picture 3" descr="div mlybly seal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161925"/>
          <a:ext cx="0" cy="514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 editAs="oneCell">
    <xdr:from>
      <xdr:col>0</xdr:col>
      <xdr:colOff>105878</xdr:colOff>
      <xdr:row>0</xdr:row>
      <xdr:rowOff>91441</xdr:rowOff>
    </xdr:from>
    <xdr:to>
      <xdr:col>1</xdr:col>
      <xdr:colOff>259080</xdr:colOff>
      <xdr:row>4</xdr:row>
      <xdr:rowOff>83820</xdr:rowOff>
    </xdr:to>
    <xdr:pic>
      <xdr:nvPicPr>
        <xdr:cNvPr id="5" name="Picture 4" descr="E:\JUNE\AGF\00-ASSIGNED CLIENTS\01 - DepEd Malaybalay\1200px-Department_of_Education.svg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78" y="91441"/>
          <a:ext cx="778042" cy="830579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373380</xdr:colOff>
      <xdr:row>0</xdr:row>
      <xdr:rowOff>7620</xdr:rowOff>
    </xdr:from>
    <xdr:to>
      <xdr:col>1</xdr:col>
      <xdr:colOff>381000</xdr:colOff>
      <xdr:row>4</xdr:row>
      <xdr:rowOff>175260</xdr:rowOff>
    </xdr:to>
    <xdr:cxnSp macro="">
      <xdr:nvCxnSpPr>
        <xdr:cNvPr id="6" name="Straight Connector 5"/>
        <xdr:cNvCxnSpPr/>
      </xdr:nvCxnSpPr>
      <xdr:spPr>
        <a:xfrm>
          <a:off x="998220" y="7620"/>
          <a:ext cx="7620" cy="10058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373380</xdr:colOff>
      <xdr:row>3</xdr:row>
      <xdr:rowOff>175260</xdr:rowOff>
    </xdr:from>
    <xdr:to>
      <xdr:col>6</xdr:col>
      <xdr:colOff>0</xdr:colOff>
      <xdr:row>4</xdr:row>
      <xdr:rowOff>0</xdr:rowOff>
    </xdr:to>
    <xdr:cxnSp macro="">
      <xdr:nvCxnSpPr>
        <xdr:cNvPr id="7" name="Straight Connector 6"/>
        <xdr:cNvCxnSpPr/>
      </xdr:nvCxnSpPr>
      <xdr:spPr>
        <a:xfrm flipV="1">
          <a:off x="998220" y="830580"/>
          <a:ext cx="6370320" cy="76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opLeftCell="A19" workbookViewId="0">
      <selection activeCell="F39" sqref="F39"/>
    </sheetView>
  </sheetViews>
  <sheetFormatPr defaultColWidth="9.109375" defaultRowHeight="13.8" x14ac:dyDescent="0.25"/>
  <cols>
    <col min="1" max="1" width="78.5546875" style="125" bestFit="1" customWidth="1"/>
    <col min="2" max="2" width="7" style="125" bestFit="1" customWidth="1"/>
    <col min="3" max="7" width="11" style="125" bestFit="1" customWidth="1"/>
    <col min="8" max="8" width="13.109375" style="125" customWidth="1"/>
    <col min="9" max="9" width="14.109375" style="125" customWidth="1"/>
    <col min="10" max="16384" width="9.109375" style="125"/>
  </cols>
  <sheetData>
    <row r="1" spans="1:9" hidden="1" x14ac:dyDescent="0.25">
      <c r="A1" s="180" t="s">
        <v>197</v>
      </c>
      <c r="B1" s="123"/>
      <c r="C1" s="124" t="s">
        <v>198</v>
      </c>
      <c r="D1" s="124" t="s">
        <v>199</v>
      </c>
      <c r="E1" s="124" t="s">
        <v>200</v>
      </c>
      <c r="F1" s="124" t="s">
        <v>201</v>
      </c>
      <c r="G1" s="124" t="s">
        <v>202</v>
      </c>
      <c r="H1" s="182" t="s">
        <v>203</v>
      </c>
      <c r="I1" s="182" t="s">
        <v>204</v>
      </c>
    </row>
    <row r="2" spans="1:9" ht="55.2" hidden="1" x14ac:dyDescent="0.25">
      <c r="A2" s="181"/>
      <c r="B2" s="126"/>
      <c r="C2" s="127" t="s">
        <v>9</v>
      </c>
      <c r="D2" s="127" t="s">
        <v>205</v>
      </c>
      <c r="E2" s="127" t="s">
        <v>189</v>
      </c>
      <c r="F2" s="127" t="s">
        <v>39</v>
      </c>
      <c r="G2" s="127" t="s">
        <v>41</v>
      </c>
      <c r="H2" s="182"/>
      <c r="I2" s="182"/>
    </row>
    <row r="3" spans="1:9" hidden="1" x14ac:dyDescent="0.25">
      <c r="A3" s="125" t="s">
        <v>206</v>
      </c>
      <c r="C3" s="128">
        <v>54</v>
      </c>
      <c r="D3" s="128">
        <v>107</v>
      </c>
      <c r="E3" s="128">
        <v>11</v>
      </c>
      <c r="F3" s="128">
        <v>22</v>
      </c>
      <c r="G3" s="128">
        <v>32</v>
      </c>
      <c r="H3" s="129">
        <f>SUM(C3:G3)</f>
        <v>226</v>
      </c>
    </row>
    <row r="4" spans="1:9" hidden="1" x14ac:dyDescent="0.25">
      <c r="A4" s="125" t="s">
        <v>0</v>
      </c>
      <c r="C4" s="128">
        <v>260</v>
      </c>
      <c r="D4" s="128">
        <v>518</v>
      </c>
      <c r="E4" s="128">
        <v>53</v>
      </c>
      <c r="F4" s="128">
        <v>104</v>
      </c>
      <c r="G4" s="128">
        <v>156</v>
      </c>
      <c r="H4" s="129">
        <f t="shared" ref="H4:H18" si="0">SUM(C4:G4)</f>
        <v>1091</v>
      </c>
    </row>
    <row r="5" spans="1:9" hidden="1" x14ac:dyDescent="0.25">
      <c r="A5" s="125" t="s">
        <v>207</v>
      </c>
      <c r="C5" s="128">
        <v>128</v>
      </c>
      <c r="D5" s="128">
        <v>255</v>
      </c>
      <c r="E5" s="128">
        <v>26</v>
      </c>
      <c r="F5" s="128">
        <v>51</v>
      </c>
      <c r="G5" s="128">
        <v>77</v>
      </c>
      <c r="H5" s="129">
        <f t="shared" si="0"/>
        <v>537</v>
      </c>
    </row>
    <row r="6" spans="1:9" hidden="1" x14ac:dyDescent="0.25">
      <c r="A6" s="125" t="s">
        <v>208</v>
      </c>
      <c r="C6" s="128">
        <v>56</v>
      </c>
      <c r="D6" s="128">
        <v>111</v>
      </c>
      <c r="E6" s="128">
        <v>12</v>
      </c>
      <c r="F6" s="128">
        <v>22</v>
      </c>
      <c r="G6" s="128">
        <v>33</v>
      </c>
      <c r="H6" s="129">
        <f t="shared" si="0"/>
        <v>234</v>
      </c>
    </row>
    <row r="7" spans="1:9" hidden="1" x14ac:dyDescent="0.25">
      <c r="A7" s="125" t="s">
        <v>209</v>
      </c>
      <c r="C7" s="128">
        <v>15</v>
      </c>
      <c r="D7" s="128">
        <v>29</v>
      </c>
      <c r="E7" s="128">
        <v>3</v>
      </c>
      <c r="F7" s="128">
        <v>6</v>
      </c>
      <c r="G7" s="128">
        <v>9</v>
      </c>
      <c r="H7" s="129">
        <f t="shared" si="0"/>
        <v>62</v>
      </c>
    </row>
    <row r="8" spans="1:9" hidden="1" x14ac:dyDescent="0.25">
      <c r="A8" s="125" t="s">
        <v>210</v>
      </c>
      <c r="C8" s="128">
        <v>21</v>
      </c>
      <c r="D8" s="128">
        <v>42</v>
      </c>
      <c r="E8" s="128">
        <v>5</v>
      </c>
      <c r="F8" s="128">
        <v>8</v>
      </c>
      <c r="G8" s="128">
        <v>13</v>
      </c>
      <c r="H8" s="129">
        <f t="shared" si="0"/>
        <v>89</v>
      </c>
    </row>
    <row r="9" spans="1:9" hidden="1" x14ac:dyDescent="0.25">
      <c r="A9" s="125" t="s">
        <v>211</v>
      </c>
      <c r="C9" s="128">
        <v>22</v>
      </c>
      <c r="D9" s="128">
        <v>44</v>
      </c>
      <c r="E9" s="128">
        <v>4</v>
      </c>
      <c r="F9" s="128">
        <v>9</v>
      </c>
      <c r="G9" s="128">
        <v>13</v>
      </c>
      <c r="H9" s="129">
        <f t="shared" si="0"/>
        <v>92</v>
      </c>
    </row>
    <row r="10" spans="1:9" hidden="1" x14ac:dyDescent="0.25">
      <c r="A10" s="125" t="s">
        <v>212</v>
      </c>
      <c r="C10" s="128">
        <v>23</v>
      </c>
      <c r="D10" s="128">
        <v>47</v>
      </c>
      <c r="E10" s="128">
        <v>5</v>
      </c>
      <c r="F10" s="128">
        <v>9</v>
      </c>
      <c r="G10" s="128">
        <v>14</v>
      </c>
      <c r="H10" s="129">
        <f t="shared" si="0"/>
        <v>98</v>
      </c>
    </row>
    <row r="11" spans="1:9" hidden="1" x14ac:dyDescent="0.25">
      <c r="A11" s="125" t="s">
        <v>213</v>
      </c>
      <c r="C11" s="128">
        <v>51</v>
      </c>
      <c r="D11" s="128">
        <v>102</v>
      </c>
      <c r="E11" s="128">
        <v>11</v>
      </c>
      <c r="F11" s="128">
        <v>20</v>
      </c>
      <c r="G11" s="128">
        <v>31</v>
      </c>
      <c r="H11" s="129">
        <f t="shared" si="0"/>
        <v>215</v>
      </c>
    </row>
    <row r="12" spans="1:9" hidden="1" x14ac:dyDescent="0.25">
      <c r="A12" s="125" t="s">
        <v>214</v>
      </c>
      <c r="C12" s="128">
        <v>69</v>
      </c>
      <c r="D12" s="128">
        <v>137</v>
      </c>
      <c r="E12" s="128">
        <v>14</v>
      </c>
      <c r="F12" s="128">
        <v>27</v>
      </c>
      <c r="G12" s="128">
        <v>41</v>
      </c>
      <c r="H12" s="129">
        <f t="shared" si="0"/>
        <v>288</v>
      </c>
    </row>
    <row r="13" spans="1:9" hidden="1" x14ac:dyDescent="0.25">
      <c r="A13" s="125" t="s">
        <v>215</v>
      </c>
      <c r="C13" s="128">
        <v>26</v>
      </c>
      <c r="D13" s="128">
        <v>51</v>
      </c>
      <c r="E13" s="128">
        <v>5</v>
      </c>
      <c r="F13" s="128">
        <v>10</v>
      </c>
      <c r="G13" s="128">
        <v>15</v>
      </c>
      <c r="H13" s="129">
        <f t="shared" si="0"/>
        <v>107</v>
      </c>
    </row>
    <row r="14" spans="1:9" hidden="1" x14ac:dyDescent="0.25">
      <c r="A14" s="125" t="s">
        <v>216</v>
      </c>
      <c r="C14" s="128">
        <v>30</v>
      </c>
      <c r="D14" s="128">
        <v>60</v>
      </c>
      <c r="E14" s="128">
        <v>6</v>
      </c>
      <c r="F14" s="128">
        <v>12</v>
      </c>
      <c r="G14" s="128">
        <v>18</v>
      </c>
      <c r="H14" s="129">
        <f t="shared" si="0"/>
        <v>126</v>
      </c>
    </row>
    <row r="15" spans="1:9" hidden="1" x14ac:dyDescent="0.25">
      <c r="A15" s="125" t="s">
        <v>217</v>
      </c>
      <c r="C15" s="128">
        <v>85</v>
      </c>
      <c r="D15" s="128">
        <v>169</v>
      </c>
      <c r="E15" s="128">
        <v>17</v>
      </c>
      <c r="F15" s="128">
        <v>34</v>
      </c>
      <c r="G15" s="128">
        <v>51</v>
      </c>
      <c r="H15" s="129">
        <f t="shared" si="0"/>
        <v>356</v>
      </c>
    </row>
    <row r="16" spans="1:9" hidden="1" x14ac:dyDescent="0.25">
      <c r="A16" s="125" t="s">
        <v>218</v>
      </c>
      <c r="C16" s="128">
        <v>40</v>
      </c>
      <c r="D16" s="128">
        <v>78</v>
      </c>
      <c r="E16" s="128">
        <v>8</v>
      </c>
      <c r="F16" s="128">
        <v>16</v>
      </c>
      <c r="G16" s="128">
        <v>24</v>
      </c>
      <c r="H16" s="129">
        <f t="shared" si="0"/>
        <v>166</v>
      </c>
    </row>
    <row r="17" spans="1:9" hidden="1" x14ac:dyDescent="0.25">
      <c r="A17" s="125" t="s">
        <v>219</v>
      </c>
      <c r="C17" s="128">
        <v>23</v>
      </c>
      <c r="D17" s="128">
        <v>44</v>
      </c>
      <c r="E17" s="128">
        <v>4</v>
      </c>
      <c r="F17" s="128">
        <v>9</v>
      </c>
      <c r="G17" s="128">
        <v>14</v>
      </c>
      <c r="H17" s="129">
        <f t="shared" si="0"/>
        <v>94</v>
      </c>
    </row>
    <row r="18" spans="1:9" hidden="1" x14ac:dyDescent="0.25">
      <c r="A18" s="125" t="s">
        <v>220</v>
      </c>
      <c r="C18" s="128">
        <v>12</v>
      </c>
      <c r="D18" s="128">
        <v>24</v>
      </c>
      <c r="E18" s="128">
        <v>3</v>
      </c>
      <c r="F18" s="128">
        <v>5</v>
      </c>
      <c r="G18" s="128">
        <v>7</v>
      </c>
      <c r="H18" s="129">
        <f t="shared" si="0"/>
        <v>51</v>
      </c>
    </row>
    <row r="20" spans="1:9" x14ac:dyDescent="0.25">
      <c r="A20" s="182" t="s">
        <v>197</v>
      </c>
      <c r="B20" s="182" t="s">
        <v>109</v>
      </c>
      <c r="C20" s="124" t="s">
        <v>198</v>
      </c>
      <c r="D20" s="124" t="s">
        <v>199</v>
      </c>
      <c r="E20" s="124" t="s">
        <v>200</v>
      </c>
      <c r="F20" s="124" t="s">
        <v>201</v>
      </c>
      <c r="G20" s="124" t="s">
        <v>202</v>
      </c>
      <c r="H20" s="182" t="s">
        <v>203</v>
      </c>
      <c r="I20" s="182" t="s">
        <v>204</v>
      </c>
    </row>
    <row r="21" spans="1:9" ht="55.2" x14ac:dyDescent="0.25">
      <c r="A21" s="182"/>
      <c r="B21" s="182"/>
      <c r="C21" s="127" t="s">
        <v>9</v>
      </c>
      <c r="D21" s="127" t="s">
        <v>205</v>
      </c>
      <c r="E21" s="127" t="s">
        <v>189</v>
      </c>
      <c r="F21" s="127" t="s">
        <v>39</v>
      </c>
      <c r="G21" s="127" t="s">
        <v>41</v>
      </c>
      <c r="H21" s="182"/>
      <c r="I21" s="182"/>
    </row>
    <row r="22" spans="1:9" x14ac:dyDescent="0.25">
      <c r="A22" s="125" t="s">
        <v>206</v>
      </c>
      <c r="B22" s="125">
        <v>325504</v>
      </c>
      <c r="C22" s="128">
        <f t="shared" ref="C22:H23" si="1">C3*1000</f>
        <v>54000</v>
      </c>
      <c r="D22" s="128">
        <f t="shared" si="1"/>
        <v>107000</v>
      </c>
      <c r="E22" s="128">
        <f t="shared" si="1"/>
        <v>11000</v>
      </c>
      <c r="F22" s="128">
        <f t="shared" si="1"/>
        <v>22000</v>
      </c>
      <c r="G22" s="128">
        <f t="shared" si="1"/>
        <v>32000</v>
      </c>
      <c r="H22" s="128">
        <f t="shared" si="1"/>
        <v>226000</v>
      </c>
      <c r="I22" s="125" t="s">
        <v>176</v>
      </c>
    </row>
    <row r="23" spans="1:9" x14ac:dyDescent="0.25">
      <c r="A23" s="125" t="s">
        <v>0</v>
      </c>
      <c r="B23" s="125">
        <v>303946</v>
      </c>
      <c r="C23" s="128">
        <f t="shared" si="1"/>
        <v>260000</v>
      </c>
      <c r="D23" s="128">
        <f t="shared" si="1"/>
        <v>518000</v>
      </c>
      <c r="E23" s="128">
        <f t="shared" si="1"/>
        <v>53000</v>
      </c>
      <c r="F23" s="128">
        <f t="shared" si="1"/>
        <v>104000</v>
      </c>
      <c r="G23" s="128">
        <f t="shared" si="1"/>
        <v>156000</v>
      </c>
      <c r="H23" s="128">
        <f t="shared" si="1"/>
        <v>1091000</v>
      </c>
      <c r="I23" s="125" t="s">
        <v>171</v>
      </c>
    </row>
    <row r="24" spans="1:9" x14ac:dyDescent="0.25">
      <c r="A24" s="125" t="s">
        <v>207</v>
      </c>
      <c r="B24" s="125">
        <v>314904</v>
      </c>
      <c r="C24" s="128">
        <f t="shared" ref="C24:H37" si="2">C5*1000</f>
        <v>128000</v>
      </c>
      <c r="D24" s="128">
        <f t="shared" si="2"/>
        <v>255000</v>
      </c>
      <c r="E24" s="128">
        <f t="shared" si="2"/>
        <v>26000</v>
      </c>
      <c r="F24" s="128">
        <f t="shared" si="2"/>
        <v>51000</v>
      </c>
      <c r="G24" s="128">
        <f t="shared" si="2"/>
        <v>77000</v>
      </c>
      <c r="H24" s="128">
        <f t="shared" si="2"/>
        <v>537000</v>
      </c>
      <c r="I24" s="125" t="s">
        <v>177</v>
      </c>
    </row>
    <row r="25" spans="1:9" x14ac:dyDescent="0.25">
      <c r="A25" s="125" t="s">
        <v>208</v>
      </c>
      <c r="B25" s="125">
        <v>314914</v>
      </c>
      <c r="C25" s="128">
        <f t="shared" si="2"/>
        <v>56000</v>
      </c>
      <c r="D25" s="128">
        <f t="shared" si="2"/>
        <v>111000</v>
      </c>
      <c r="E25" s="128">
        <f t="shared" si="2"/>
        <v>12000</v>
      </c>
      <c r="F25" s="128">
        <f t="shared" si="2"/>
        <v>22000</v>
      </c>
      <c r="G25" s="128">
        <f t="shared" si="2"/>
        <v>33000</v>
      </c>
      <c r="H25" s="128">
        <f t="shared" si="2"/>
        <v>234000</v>
      </c>
      <c r="I25" s="125" t="s">
        <v>175</v>
      </c>
    </row>
    <row r="26" spans="1:9" x14ac:dyDescent="0.25">
      <c r="A26" s="125" t="s">
        <v>209</v>
      </c>
      <c r="B26" s="125">
        <v>325503</v>
      </c>
      <c r="C26" s="128">
        <f t="shared" si="2"/>
        <v>15000</v>
      </c>
      <c r="D26" s="128">
        <f t="shared" si="2"/>
        <v>29000</v>
      </c>
      <c r="E26" s="128">
        <f t="shared" si="2"/>
        <v>3000</v>
      </c>
      <c r="F26" s="128">
        <f t="shared" si="2"/>
        <v>6000</v>
      </c>
      <c r="G26" s="128">
        <f t="shared" si="2"/>
        <v>9000</v>
      </c>
      <c r="H26" s="128">
        <f t="shared" si="2"/>
        <v>62000</v>
      </c>
      <c r="I26" s="125" t="s">
        <v>172</v>
      </c>
    </row>
    <row r="27" spans="1:9" x14ac:dyDescent="0.25">
      <c r="A27" s="125" t="s">
        <v>210</v>
      </c>
      <c r="B27" s="125">
        <v>314915</v>
      </c>
      <c r="C27" s="128">
        <f t="shared" si="2"/>
        <v>21000</v>
      </c>
      <c r="D27" s="128">
        <f t="shared" si="2"/>
        <v>42000</v>
      </c>
      <c r="E27" s="128">
        <f t="shared" si="2"/>
        <v>5000</v>
      </c>
      <c r="F27" s="128">
        <f t="shared" si="2"/>
        <v>8000</v>
      </c>
      <c r="G27" s="128">
        <f t="shared" si="2"/>
        <v>13000</v>
      </c>
      <c r="H27" s="128">
        <f t="shared" si="2"/>
        <v>89000</v>
      </c>
      <c r="I27" s="125" t="s">
        <v>176</v>
      </c>
    </row>
    <row r="28" spans="1:9" x14ac:dyDescent="0.25">
      <c r="A28" s="125" t="s">
        <v>211</v>
      </c>
      <c r="B28" s="125">
        <v>314916</v>
      </c>
      <c r="C28" s="128">
        <f t="shared" si="2"/>
        <v>22000</v>
      </c>
      <c r="D28" s="128">
        <f t="shared" si="2"/>
        <v>44000</v>
      </c>
      <c r="E28" s="128">
        <f t="shared" si="2"/>
        <v>4000</v>
      </c>
      <c r="F28" s="128">
        <f t="shared" si="2"/>
        <v>9000</v>
      </c>
      <c r="G28" s="128">
        <f t="shared" si="2"/>
        <v>13000</v>
      </c>
      <c r="H28" s="128">
        <f t="shared" si="2"/>
        <v>92000</v>
      </c>
      <c r="I28" s="125" t="s">
        <v>179</v>
      </c>
    </row>
    <row r="29" spans="1:9" x14ac:dyDescent="0.25">
      <c r="A29" s="125" t="s">
        <v>212</v>
      </c>
      <c r="B29" s="125">
        <v>500409</v>
      </c>
      <c r="C29" s="128">
        <f t="shared" si="2"/>
        <v>23000</v>
      </c>
      <c r="D29" s="128">
        <f t="shared" si="2"/>
        <v>47000</v>
      </c>
      <c r="E29" s="128">
        <f t="shared" si="2"/>
        <v>5000</v>
      </c>
      <c r="F29" s="128">
        <f t="shared" si="2"/>
        <v>9000</v>
      </c>
      <c r="G29" s="128">
        <f t="shared" si="2"/>
        <v>14000</v>
      </c>
      <c r="H29" s="128">
        <f t="shared" si="2"/>
        <v>98000</v>
      </c>
      <c r="I29" s="125" t="s">
        <v>173</v>
      </c>
    </row>
    <row r="30" spans="1:9" x14ac:dyDescent="0.25">
      <c r="A30" s="125" t="s">
        <v>213</v>
      </c>
      <c r="B30" s="125">
        <v>500245</v>
      </c>
      <c r="C30" s="128">
        <f t="shared" si="2"/>
        <v>51000</v>
      </c>
      <c r="D30" s="128">
        <f t="shared" si="2"/>
        <v>102000</v>
      </c>
      <c r="E30" s="128">
        <f t="shared" si="2"/>
        <v>11000</v>
      </c>
      <c r="F30" s="128">
        <f t="shared" si="2"/>
        <v>20000</v>
      </c>
      <c r="G30" s="128">
        <f t="shared" si="2"/>
        <v>31000</v>
      </c>
      <c r="H30" s="128">
        <f t="shared" si="2"/>
        <v>215000</v>
      </c>
      <c r="I30" s="125" t="s">
        <v>174</v>
      </c>
    </row>
    <row r="31" spans="1:9" x14ac:dyDescent="0.25">
      <c r="A31" s="125" t="s">
        <v>214</v>
      </c>
      <c r="B31" s="125">
        <v>303973</v>
      </c>
      <c r="C31" s="128">
        <f t="shared" si="2"/>
        <v>69000</v>
      </c>
      <c r="D31" s="128">
        <f t="shared" si="2"/>
        <v>137000</v>
      </c>
      <c r="E31" s="128">
        <f t="shared" si="2"/>
        <v>14000</v>
      </c>
      <c r="F31" s="128">
        <f t="shared" si="2"/>
        <v>27000</v>
      </c>
      <c r="G31" s="128">
        <f t="shared" si="2"/>
        <v>41000</v>
      </c>
      <c r="H31" s="128">
        <f t="shared" si="2"/>
        <v>288000</v>
      </c>
      <c r="I31" s="125" t="s">
        <v>180</v>
      </c>
    </row>
    <row r="32" spans="1:9" x14ac:dyDescent="0.25">
      <c r="A32" s="125" t="s">
        <v>215</v>
      </c>
      <c r="B32" s="125">
        <v>325501</v>
      </c>
      <c r="C32" s="128">
        <f t="shared" si="2"/>
        <v>26000</v>
      </c>
      <c r="D32" s="128">
        <f t="shared" si="2"/>
        <v>51000</v>
      </c>
      <c r="E32" s="128">
        <f t="shared" si="2"/>
        <v>5000</v>
      </c>
      <c r="F32" s="128">
        <f t="shared" si="2"/>
        <v>10000</v>
      </c>
      <c r="G32" s="128">
        <f t="shared" si="2"/>
        <v>15000</v>
      </c>
      <c r="H32" s="128">
        <f t="shared" si="2"/>
        <v>107000</v>
      </c>
      <c r="I32" s="125" t="s">
        <v>178</v>
      </c>
    </row>
    <row r="33" spans="1:9" x14ac:dyDescent="0.25">
      <c r="A33" s="125" t="s">
        <v>216</v>
      </c>
      <c r="B33" s="125">
        <v>314920</v>
      </c>
      <c r="C33" s="128">
        <f t="shared" si="2"/>
        <v>30000</v>
      </c>
      <c r="D33" s="128">
        <f t="shared" si="2"/>
        <v>60000</v>
      </c>
      <c r="E33" s="128">
        <f t="shared" si="2"/>
        <v>6000</v>
      </c>
      <c r="F33" s="128">
        <f t="shared" si="2"/>
        <v>12000</v>
      </c>
      <c r="G33" s="128">
        <f t="shared" si="2"/>
        <v>18000</v>
      </c>
      <c r="H33" s="128">
        <f t="shared" si="2"/>
        <v>126000</v>
      </c>
      <c r="I33" s="125" t="s">
        <v>180</v>
      </c>
    </row>
    <row r="34" spans="1:9" x14ac:dyDescent="0.25">
      <c r="A34" s="125" t="s">
        <v>217</v>
      </c>
      <c r="B34" s="125">
        <v>303982</v>
      </c>
      <c r="C34" s="128">
        <f t="shared" si="2"/>
        <v>85000</v>
      </c>
      <c r="D34" s="128">
        <f t="shared" si="2"/>
        <v>169000</v>
      </c>
      <c r="E34" s="128">
        <f t="shared" si="2"/>
        <v>17000</v>
      </c>
      <c r="F34" s="128">
        <f t="shared" si="2"/>
        <v>34000</v>
      </c>
      <c r="G34" s="128">
        <f t="shared" si="2"/>
        <v>51000</v>
      </c>
      <c r="H34" s="128">
        <f t="shared" si="2"/>
        <v>356000</v>
      </c>
      <c r="I34" s="125" t="s">
        <v>178</v>
      </c>
    </row>
    <row r="35" spans="1:9" x14ac:dyDescent="0.25">
      <c r="A35" s="125" t="s">
        <v>218</v>
      </c>
      <c r="B35" s="125">
        <v>303984</v>
      </c>
      <c r="C35" s="128">
        <f t="shared" si="2"/>
        <v>40000</v>
      </c>
      <c r="D35" s="128">
        <f t="shared" si="2"/>
        <v>78000</v>
      </c>
      <c r="E35" s="128">
        <f t="shared" si="2"/>
        <v>8000</v>
      </c>
      <c r="F35" s="128">
        <f t="shared" si="2"/>
        <v>16000</v>
      </c>
      <c r="G35" s="128">
        <f t="shared" si="2"/>
        <v>24000</v>
      </c>
      <c r="H35" s="128">
        <f t="shared" si="2"/>
        <v>166000</v>
      </c>
      <c r="I35" s="125" t="s">
        <v>173</v>
      </c>
    </row>
    <row r="36" spans="1:9" x14ac:dyDescent="0.25">
      <c r="A36" s="125" t="s">
        <v>219</v>
      </c>
      <c r="B36" s="125">
        <v>314905</v>
      </c>
      <c r="C36" s="128">
        <f t="shared" si="2"/>
        <v>23000</v>
      </c>
      <c r="D36" s="128">
        <f t="shared" si="2"/>
        <v>44000</v>
      </c>
      <c r="E36" s="128">
        <f t="shared" si="2"/>
        <v>4000</v>
      </c>
      <c r="F36" s="128">
        <f t="shared" si="2"/>
        <v>9000</v>
      </c>
      <c r="G36" s="128">
        <f t="shared" si="2"/>
        <v>14000</v>
      </c>
      <c r="H36" s="128">
        <f t="shared" si="2"/>
        <v>94000</v>
      </c>
      <c r="I36" s="125" t="s">
        <v>173</v>
      </c>
    </row>
    <row r="37" spans="1:9" x14ac:dyDescent="0.25">
      <c r="A37" s="125" t="s">
        <v>220</v>
      </c>
      <c r="B37" s="125">
        <v>325505</v>
      </c>
      <c r="C37" s="128">
        <f t="shared" si="2"/>
        <v>12000</v>
      </c>
      <c r="D37" s="128">
        <f t="shared" si="2"/>
        <v>24000</v>
      </c>
      <c r="E37" s="128">
        <f t="shared" si="2"/>
        <v>3000</v>
      </c>
      <c r="F37" s="128">
        <f t="shared" si="2"/>
        <v>5000</v>
      </c>
      <c r="G37" s="128">
        <f t="shared" si="2"/>
        <v>7000</v>
      </c>
      <c r="H37" s="128">
        <f t="shared" si="2"/>
        <v>51000</v>
      </c>
      <c r="I37" s="125" t="s">
        <v>171</v>
      </c>
    </row>
    <row r="38" spans="1:9" x14ac:dyDescent="0.25">
      <c r="A38" s="130" t="s">
        <v>221</v>
      </c>
      <c r="B38" s="130">
        <v>341061</v>
      </c>
      <c r="H38" s="131">
        <v>1251000</v>
      </c>
      <c r="I38" s="125" t="s">
        <v>179</v>
      </c>
    </row>
  </sheetData>
  <sheetProtection algorithmName="SHA-512" hashValue="sWBiwnI7OnlzgY89vLNTlbR6b5gSjHrsF7sFuLbk/tHFL6UupAHl+FpHYF3pxNzOQeKoLI0T2nFcdyo5+vR+xQ==" saltValue="LB0B/Jt4CMQEnpUgEIie3g==" spinCount="100000" sheet="1" objects="1" scenarios="1"/>
  <mergeCells count="7">
    <mergeCell ref="A1:A2"/>
    <mergeCell ref="H1:H2"/>
    <mergeCell ref="I1:I2"/>
    <mergeCell ref="A20:A21"/>
    <mergeCell ref="H20:H21"/>
    <mergeCell ref="I20:I21"/>
    <mergeCell ref="B20:B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9"/>
  <sheetViews>
    <sheetView tabSelected="1" workbookViewId="0">
      <selection activeCell="H87" sqref="H87:H88"/>
    </sheetView>
  </sheetViews>
  <sheetFormatPr defaultColWidth="9.109375" defaultRowHeight="14.4" x14ac:dyDescent="0.3"/>
  <cols>
    <col min="1" max="1" width="1.109375" style="63" customWidth="1"/>
    <col min="2" max="2" width="14" style="63" customWidth="1"/>
    <col min="3" max="3" width="40.6640625" style="63" customWidth="1"/>
    <col min="4" max="4" width="16.5546875" style="63" customWidth="1"/>
    <col min="5" max="5" width="11.33203125" style="63" bestFit="1" customWidth="1"/>
    <col min="6" max="6" width="11.88671875" style="63" bestFit="1" customWidth="1"/>
    <col min="7" max="7" width="12.5546875" style="63" bestFit="1" customWidth="1"/>
    <col min="8" max="8" width="12.109375" style="63" bestFit="1" customWidth="1"/>
    <col min="9" max="9" width="12" style="63" bestFit="1" customWidth="1"/>
    <col min="10" max="10" width="12.33203125" style="63" customWidth="1"/>
    <col min="11" max="16384" width="9.109375" style="63"/>
  </cols>
  <sheetData>
    <row r="1" spans="1:12" ht="15" x14ac:dyDescent="0.3">
      <c r="A1" s="135"/>
      <c r="B1" s="136"/>
      <c r="C1" s="185" t="s">
        <v>228</v>
      </c>
      <c r="D1" s="186"/>
      <c r="E1" s="186"/>
      <c r="F1" s="186"/>
      <c r="G1" s="186"/>
      <c r="H1" s="186"/>
      <c r="I1" s="186"/>
      <c r="J1" s="187"/>
      <c r="K1" s="137"/>
      <c r="L1" s="137"/>
    </row>
    <row r="2" spans="1:12" ht="22.2" x14ac:dyDescent="0.3">
      <c r="A2" s="135"/>
      <c r="B2" s="138"/>
      <c r="C2" s="188" t="s">
        <v>229</v>
      </c>
      <c r="D2" s="189"/>
      <c r="E2" s="189"/>
      <c r="F2" s="189"/>
      <c r="G2" s="189"/>
      <c r="H2" s="189"/>
      <c r="I2" s="189"/>
      <c r="J2" s="190"/>
      <c r="K2" s="139"/>
      <c r="L2" s="139"/>
    </row>
    <row r="3" spans="1:12" x14ac:dyDescent="0.3">
      <c r="A3" s="135"/>
      <c r="B3" s="140"/>
      <c r="C3" s="191" t="s">
        <v>230</v>
      </c>
      <c r="D3" s="192"/>
      <c r="E3" s="192"/>
      <c r="F3" s="192"/>
      <c r="G3" s="192"/>
      <c r="H3" s="192"/>
      <c r="I3" s="192"/>
      <c r="J3" s="193"/>
      <c r="K3" s="141"/>
      <c r="L3" s="141"/>
    </row>
    <row r="4" spans="1:12" x14ac:dyDescent="0.3">
      <c r="A4" s="135"/>
      <c r="B4" s="142"/>
      <c r="C4" s="194" t="s">
        <v>231</v>
      </c>
      <c r="D4" s="195"/>
      <c r="E4" s="195"/>
      <c r="F4" s="195"/>
      <c r="G4" s="195"/>
      <c r="H4" s="195"/>
      <c r="I4" s="195"/>
      <c r="J4" s="196"/>
      <c r="K4" s="143"/>
      <c r="L4" s="143"/>
    </row>
    <row r="5" spans="1:12" x14ac:dyDescent="0.3">
      <c r="A5" s="135"/>
      <c r="B5" s="144"/>
      <c r="C5" s="197" t="s">
        <v>248</v>
      </c>
      <c r="D5" s="198"/>
      <c r="E5" s="198"/>
      <c r="F5" s="198"/>
      <c r="G5" s="198"/>
      <c r="H5" s="198"/>
      <c r="I5" s="198"/>
      <c r="J5" s="199"/>
      <c r="K5" s="143"/>
      <c r="L5" s="143"/>
    </row>
    <row r="6" spans="1:12" x14ac:dyDescent="0.3">
      <c r="A6" s="135"/>
      <c r="B6" s="143"/>
      <c r="C6" s="145"/>
      <c r="D6" s="145"/>
      <c r="E6" s="145"/>
      <c r="F6" s="145"/>
      <c r="G6" s="145"/>
      <c r="H6" s="145"/>
      <c r="I6" s="145"/>
      <c r="J6" s="145"/>
      <c r="K6" s="143"/>
      <c r="L6" s="143"/>
    </row>
    <row r="7" spans="1:12" s="38" customFormat="1" ht="13.8" x14ac:dyDescent="0.25">
      <c r="A7" s="35" t="s">
        <v>232</v>
      </c>
      <c r="B7" s="36"/>
      <c r="C7" s="37" t="str">
        <f>'SOB SHS 2020'!B7</f>
        <v>Senior High School within Casisang Central School</v>
      </c>
      <c r="F7" s="40"/>
      <c r="G7" s="40"/>
      <c r="H7" s="38" t="s">
        <v>222</v>
      </c>
      <c r="J7" s="39">
        <f>C8/4</f>
        <v>312750</v>
      </c>
    </row>
    <row r="8" spans="1:12" s="38" customFormat="1" ht="13.8" x14ac:dyDescent="0.25">
      <c r="A8" s="201" t="s">
        <v>233</v>
      </c>
      <c r="B8" s="201"/>
      <c r="C8" s="40">
        <f>'SOB SHS 2020'!F7</f>
        <v>1251000</v>
      </c>
      <c r="F8" s="40"/>
      <c r="G8" s="40"/>
      <c r="H8" s="38" t="s">
        <v>223</v>
      </c>
      <c r="J8" s="39">
        <f>J7-(J7*0.05)</f>
        <v>297112.5</v>
      </c>
    </row>
    <row r="9" spans="1:12" s="38" customFormat="1" ht="9.75" customHeight="1" x14ac:dyDescent="0.25">
      <c r="A9" s="42"/>
      <c r="B9" s="42"/>
      <c r="C9" s="40"/>
      <c r="E9" s="39"/>
      <c r="F9" s="40"/>
      <c r="G9" s="40"/>
      <c r="H9" s="40"/>
      <c r="I9" s="40"/>
      <c r="J9" s="41"/>
    </row>
    <row r="10" spans="1:12" s="46" customFormat="1" ht="31.5" customHeight="1" x14ac:dyDescent="0.3">
      <c r="A10" s="202" t="s">
        <v>181</v>
      </c>
      <c r="B10" s="202"/>
      <c r="C10" s="202"/>
      <c r="D10" s="43" t="s">
        <v>182</v>
      </c>
      <c r="E10" s="44" t="s">
        <v>183</v>
      </c>
      <c r="F10" s="44" t="s">
        <v>184</v>
      </c>
      <c r="G10" s="44" t="s">
        <v>185</v>
      </c>
      <c r="H10" s="44" t="s">
        <v>186</v>
      </c>
      <c r="I10" s="44" t="s">
        <v>187</v>
      </c>
      <c r="J10" s="45" t="s">
        <v>188</v>
      </c>
    </row>
    <row r="11" spans="1:12" s="46" customFormat="1" ht="13.8" x14ac:dyDescent="0.25">
      <c r="B11" s="200" t="s">
        <v>8</v>
      </c>
      <c r="C11" s="200"/>
      <c r="D11" s="47"/>
      <c r="E11" s="44"/>
      <c r="F11" s="44"/>
      <c r="G11" s="44"/>
      <c r="H11" s="44"/>
      <c r="I11" s="44"/>
      <c r="J11" s="45"/>
    </row>
    <row r="12" spans="1:12" s="46" customFormat="1" ht="13.8" x14ac:dyDescent="0.25">
      <c r="B12" s="48"/>
      <c r="C12" s="47" t="s">
        <v>9</v>
      </c>
      <c r="D12" s="47" t="s">
        <v>10</v>
      </c>
      <c r="E12" s="49">
        <f>'SOB SHS 2020'!F14</f>
        <v>45000</v>
      </c>
      <c r="F12" s="50">
        <v>77</v>
      </c>
      <c r="G12" s="50"/>
      <c r="H12" s="50"/>
      <c r="I12" s="50"/>
      <c r="J12" s="51">
        <f>E12-(F12+G12+H12+I12)</f>
        <v>44923</v>
      </c>
    </row>
    <row r="13" spans="1:12" s="46" customFormat="1" ht="13.8" x14ac:dyDescent="0.25">
      <c r="B13" s="200" t="s">
        <v>11</v>
      </c>
      <c r="C13" s="200"/>
      <c r="D13" s="47"/>
      <c r="E13" s="49"/>
      <c r="F13" s="50"/>
      <c r="G13" s="50"/>
      <c r="H13" s="50"/>
      <c r="I13" s="50"/>
      <c r="J13" s="51"/>
    </row>
    <row r="14" spans="1:12" s="46" customFormat="1" ht="13.8" x14ac:dyDescent="0.25">
      <c r="B14" s="48"/>
      <c r="C14" s="47" t="s">
        <v>12</v>
      </c>
      <c r="D14" s="47" t="s">
        <v>90</v>
      </c>
      <c r="E14" s="49">
        <f>'SOB SHS 2020'!F16</f>
        <v>0</v>
      </c>
      <c r="F14" s="50"/>
      <c r="G14" s="50"/>
      <c r="H14" s="50"/>
      <c r="I14" s="50"/>
      <c r="J14" s="51">
        <f t="shared" ref="J14:J65" si="0">E14-(F14+G14+H14+I14)</f>
        <v>0</v>
      </c>
    </row>
    <row r="15" spans="1:12" s="46" customFormat="1" ht="13.8" x14ac:dyDescent="0.25">
      <c r="B15" s="48"/>
      <c r="C15" s="47" t="s">
        <v>13</v>
      </c>
      <c r="D15" s="47" t="s">
        <v>96</v>
      </c>
      <c r="E15" s="49">
        <f>'SOB SHS 2020'!F17</f>
        <v>0</v>
      </c>
      <c r="F15" s="50"/>
      <c r="G15" s="50"/>
      <c r="H15" s="50"/>
      <c r="I15" s="50"/>
      <c r="J15" s="51">
        <f t="shared" si="0"/>
        <v>0</v>
      </c>
    </row>
    <row r="16" spans="1:12" s="46" customFormat="1" ht="13.8" x14ac:dyDescent="0.25">
      <c r="B16" s="200" t="s">
        <v>14</v>
      </c>
      <c r="C16" s="200"/>
      <c r="D16" s="47"/>
      <c r="E16" s="49"/>
      <c r="F16" s="50"/>
      <c r="G16" s="50"/>
      <c r="H16" s="50"/>
      <c r="I16" s="50"/>
      <c r="J16" s="51"/>
    </row>
    <row r="17" spans="2:10" s="46" customFormat="1" ht="13.8" x14ac:dyDescent="0.25">
      <c r="B17" s="52"/>
      <c r="C17" s="53" t="s">
        <v>15</v>
      </c>
      <c r="D17" s="47" t="s">
        <v>95</v>
      </c>
      <c r="E17" s="49">
        <f>'SOB SHS 2020'!F19</f>
        <v>0</v>
      </c>
      <c r="F17" s="50"/>
      <c r="G17" s="50"/>
      <c r="H17" s="50"/>
      <c r="I17" s="50"/>
      <c r="J17" s="51">
        <f t="shared" si="0"/>
        <v>0</v>
      </c>
    </row>
    <row r="18" spans="2:10" s="46" customFormat="1" ht="13.8" x14ac:dyDescent="0.25">
      <c r="B18" s="48"/>
      <c r="C18" s="47" t="s">
        <v>16</v>
      </c>
      <c r="D18" s="47" t="s">
        <v>97</v>
      </c>
      <c r="E18" s="49">
        <f>'SOB SHS 2020'!F20</f>
        <v>45000</v>
      </c>
      <c r="F18" s="50">
        <v>78</v>
      </c>
      <c r="G18" s="50"/>
      <c r="H18" s="50"/>
      <c r="I18" s="50"/>
      <c r="J18" s="51">
        <f t="shared" si="0"/>
        <v>44922</v>
      </c>
    </row>
    <row r="19" spans="2:10" s="46" customFormat="1" ht="13.8" x14ac:dyDescent="0.25">
      <c r="B19" s="47"/>
      <c r="C19" s="47" t="s">
        <v>17</v>
      </c>
      <c r="D19" s="47" t="s">
        <v>98</v>
      </c>
      <c r="E19" s="49">
        <f>'SOB SHS 2020'!F21</f>
        <v>0</v>
      </c>
      <c r="F19" s="50"/>
      <c r="G19" s="50"/>
      <c r="H19" s="50"/>
      <c r="I19" s="50"/>
      <c r="J19" s="51">
        <f t="shared" si="0"/>
        <v>0</v>
      </c>
    </row>
    <row r="20" spans="2:10" s="46" customFormat="1" ht="13.8" x14ac:dyDescent="0.25">
      <c r="B20" s="47"/>
      <c r="C20" s="47" t="s">
        <v>18</v>
      </c>
      <c r="D20" s="47" t="s">
        <v>99</v>
      </c>
      <c r="E20" s="49">
        <f>'SOB SHS 2020'!F22</f>
        <v>0</v>
      </c>
      <c r="F20" s="50"/>
      <c r="G20" s="50"/>
      <c r="H20" s="50"/>
      <c r="I20" s="50"/>
      <c r="J20" s="51">
        <f t="shared" si="0"/>
        <v>0</v>
      </c>
    </row>
    <row r="21" spans="2:10" s="46" customFormat="1" ht="13.8" x14ac:dyDescent="0.25">
      <c r="B21" s="47"/>
      <c r="C21" s="47" t="s">
        <v>19</v>
      </c>
      <c r="D21" s="47" t="s">
        <v>100</v>
      </c>
      <c r="E21" s="49">
        <f>'SOB SHS 2020'!F23</f>
        <v>0</v>
      </c>
      <c r="F21" s="50"/>
      <c r="G21" s="50"/>
      <c r="H21" s="50"/>
      <c r="I21" s="50"/>
      <c r="J21" s="51">
        <f t="shared" si="0"/>
        <v>0</v>
      </c>
    </row>
    <row r="22" spans="2:10" s="46" customFormat="1" ht="13.8" x14ac:dyDescent="0.25">
      <c r="B22" s="47"/>
      <c r="C22" s="47" t="s">
        <v>20</v>
      </c>
      <c r="D22" s="47" t="s">
        <v>101</v>
      </c>
      <c r="E22" s="49">
        <f>'SOB SHS 2020'!F24</f>
        <v>0</v>
      </c>
      <c r="F22" s="50"/>
      <c r="G22" s="50"/>
      <c r="H22" s="50"/>
      <c r="I22" s="50"/>
      <c r="J22" s="51">
        <f t="shared" si="0"/>
        <v>0</v>
      </c>
    </row>
    <row r="23" spans="2:10" s="46" customFormat="1" ht="13.8" x14ac:dyDescent="0.25">
      <c r="B23" s="47"/>
      <c r="C23" s="47" t="s">
        <v>21</v>
      </c>
      <c r="D23" s="47" t="s">
        <v>102</v>
      </c>
      <c r="E23" s="49">
        <f>'SOB SHS 2020'!F25</f>
        <v>0</v>
      </c>
      <c r="F23" s="50"/>
      <c r="G23" s="50"/>
      <c r="H23" s="50"/>
      <c r="I23" s="50"/>
      <c r="J23" s="51">
        <f t="shared" si="0"/>
        <v>0</v>
      </c>
    </row>
    <row r="24" spans="2:10" s="46" customFormat="1" ht="13.8" x14ac:dyDescent="0.25">
      <c r="B24" s="47"/>
      <c r="C24" s="47" t="s">
        <v>22</v>
      </c>
      <c r="D24" s="47" t="s">
        <v>23</v>
      </c>
      <c r="E24" s="49">
        <f>'SOB SHS 2020'!F26</f>
        <v>0</v>
      </c>
      <c r="F24" s="50"/>
      <c r="G24" s="50"/>
      <c r="H24" s="50"/>
      <c r="I24" s="50"/>
      <c r="J24" s="51">
        <f t="shared" si="0"/>
        <v>0</v>
      </c>
    </row>
    <row r="25" spans="2:10" s="46" customFormat="1" ht="13.8" x14ac:dyDescent="0.25">
      <c r="B25" s="47"/>
      <c r="C25" s="47" t="s">
        <v>24</v>
      </c>
      <c r="D25" s="47" t="s">
        <v>25</v>
      </c>
      <c r="E25" s="49">
        <f>'SOB SHS 2020'!F27</f>
        <v>0</v>
      </c>
      <c r="F25" s="50"/>
      <c r="G25" s="50"/>
      <c r="H25" s="50"/>
      <c r="I25" s="50"/>
      <c r="J25" s="51">
        <f t="shared" si="0"/>
        <v>0</v>
      </c>
    </row>
    <row r="26" spans="2:10" s="46" customFormat="1" ht="13.8" x14ac:dyDescent="0.25">
      <c r="B26" s="47"/>
      <c r="C26" s="47" t="s">
        <v>26</v>
      </c>
      <c r="D26" s="47" t="s">
        <v>27</v>
      </c>
      <c r="E26" s="49">
        <f>'SOB SHS 2020'!F28</f>
        <v>0</v>
      </c>
      <c r="F26" s="50"/>
      <c r="G26" s="50"/>
      <c r="H26" s="50"/>
      <c r="I26" s="50"/>
      <c r="J26" s="51">
        <f t="shared" si="0"/>
        <v>0</v>
      </c>
    </row>
    <row r="27" spans="2:10" s="46" customFormat="1" ht="13.8" x14ac:dyDescent="0.25">
      <c r="B27" s="47"/>
      <c r="C27" s="47" t="s">
        <v>28</v>
      </c>
      <c r="D27" s="47" t="s">
        <v>29</v>
      </c>
      <c r="E27" s="49">
        <f>'SOB SHS 2020'!F29</f>
        <v>0</v>
      </c>
      <c r="F27" s="50"/>
      <c r="G27" s="50"/>
      <c r="H27" s="50"/>
      <c r="I27" s="50"/>
      <c r="J27" s="51">
        <f t="shared" si="0"/>
        <v>0</v>
      </c>
    </row>
    <row r="28" spans="2:10" s="46" customFormat="1" ht="13.8" x14ac:dyDescent="0.25">
      <c r="B28" s="47"/>
      <c r="C28" s="47" t="s">
        <v>30</v>
      </c>
      <c r="D28" s="47" t="s">
        <v>31</v>
      </c>
      <c r="E28" s="49">
        <f>'SOB SHS 2020'!F30</f>
        <v>0</v>
      </c>
      <c r="F28" s="50"/>
      <c r="G28" s="50"/>
      <c r="H28" s="50"/>
      <c r="I28" s="50"/>
      <c r="J28" s="51">
        <f t="shared" si="0"/>
        <v>0</v>
      </c>
    </row>
    <row r="29" spans="2:10" s="46" customFormat="1" ht="13.8" x14ac:dyDescent="0.25">
      <c r="B29" s="47"/>
      <c r="C29" s="47" t="s">
        <v>32</v>
      </c>
      <c r="D29" s="47" t="s">
        <v>33</v>
      </c>
      <c r="E29" s="49">
        <f>'SOB SHS 2020'!F31</f>
        <v>0</v>
      </c>
      <c r="F29" s="50"/>
      <c r="G29" s="50"/>
      <c r="H29" s="50"/>
      <c r="I29" s="50"/>
      <c r="J29" s="51">
        <f t="shared" si="0"/>
        <v>0</v>
      </c>
    </row>
    <row r="30" spans="2:10" s="46" customFormat="1" ht="13.8" x14ac:dyDescent="0.25">
      <c r="B30" s="47"/>
      <c r="C30" s="47" t="s">
        <v>34</v>
      </c>
      <c r="D30" s="47" t="s">
        <v>35</v>
      </c>
      <c r="E30" s="49">
        <f>'SOB SHS 2020'!F32</f>
        <v>0</v>
      </c>
      <c r="F30" s="50"/>
      <c r="G30" s="50"/>
      <c r="H30" s="50"/>
      <c r="I30" s="50"/>
      <c r="J30" s="51">
        <f t="shared" si="0"/>
        <v>0</v>
      </c>
    </row>
    <row r="31" spans="2:10" s="46" customFormat="1" ht="13.8" x14ac:dyDescent="0.25">
      <c r="B31" s="47"/>
      <c r="C31" s="47" t="s">
        <v>189</v>
      </c>
      <c r="D31" s="47" t="s">
        <v>37</v>
      </c>
      <c r="E31" s="49">
        <f>'SOB SHS 2020'!F33</f>
        <v>0</v>
      </c>
      <c r="F31" s="50"/>
      <c r="G31" s="50"/>
      <c r="H31" s="50"/>
      <c r="I31" s="50"/>
      <c r="J31" s="51">
        <f t="shared" si="0"/>
        <v>0</v>
      </c>
    </row>
    <row r="32" spans="2:10" s="46" customFormat="1" ht="13.8" x14ac:dyDescent="0.25">
      <c r="B32" s="200" t="s">
        <v>38</v>
      </c>
      <c r="C32" s="200"/>
      <c r="D32" s="47"/>
      <c r="E32" s="49"/>
      <c r="F32" s="50"/>
      <c r="G32" s="50"/>
      <c r="H32" s="50"/>
      <c r="I32" s="50"/>
      <c r="J32" s="51"/>
    </row>
    <row r="33" spans="2:10" s="46" customFormat="1" ht="13.8" x14ac:dyDescent="0.25">
      <c r="B33" s="47"/>
      <c r="C33" s="47" t="s">
        <v>39</v>
      </c>
      <c r="D33" s="47" t="s">
        <v>40</v>
      </c>
      <c r="E33" s="49">
        <f>'SOB SHS 2020'!F36</f>
        <v>0</v>
      </c>
      <c r="F33" s="50"/>
      <c r="G33" s="50"/>
      <c r="H33" s="50"/>
      <c r="I33" s="50"/>
      <c r="J33" s="51">
        <f t="shared" si="0"/>
        <v>0</v>
      </c>
    </row>
    <row r="34" spans="2:10" s="46" customFormat="1" ht="13.8" x14ac:dyDescent="0.25">
      <c r="B34" s="47"/>
      <c r="C34" s="47" t="s">
        <v>41</v>
      </c>
      <c r="D34" s="47" t="s">
        <v>42</v>
      </c>
      <c r="E34" s="49">
        <f>'SOB SHS 2020'!F37</f>
        <v>0</v>
      </c>
      <c r="F34" s="50"/>
      <c r="G34" s="50"/>
      <c r="H34" s="50"/>
      <c r="I34" s="50"/>
      <c r="J34" s="51">
        <f t="shared" si="0"/>
        <v>0</v>
      </c>
    </row>
    <row r="35" spans="2:10" s="46" customFormat="1" ht="13.8" x14ac:dyDescent="0.25">
      <c r="B35" s="200" t="s">
        <v>43</v>
      </c>
      <c r="C35" s="200"/>
      <c r="D35" s="47"/>
      <c r="E35" s="49"/>
      <c r="F35" s="50"/>
      <c r="G35" s="50"/>
      <c r="H35" s="50"/>
      <c r="I35" s="50"/>
      <c r="J35" s="51"/>
    </row>
    <row r="36" spans="2:10" s="46" customFormat="1" ht="13.8" x14ac:dyDescent="0.25">
      <c r="B36" s="47"/>
      <c r="C36" s="47" t="s">
        <v>44</v>
      </c>
      <c r="D36" s="47" t="s">
        <v>45</v>
      </c>
      <c r="E36" s="49">
        <f>'SOB SHS 2020'!F39</f>
        <v>0</v>
      </c>
      <c r="F36" s="50"/>
      <c r="G36" s="50"/>
      <c r="H36" s="50"/>
      <c r="I36" s="50"/>
      <c r="J36" s="51">
        <f t="shared" si="0"/>
        <v>0</v>
      </c>
    </row>
    <row r="37" spans="2:10" s="46" customFormat="1" ht="13.8" x14ac:dyDescent="0.25">
      <c r="B37" s="47"/>
      <c r="C37" s="47" t="s">
        <v>46</v>
      </c>
      <c r="D37" s="47" t="s">
        <v>47</v>
      </c>
      <c r="E37" s="49">
        <f>'SOB SHS 2020'!F40</f>
        <v>0</v>
      </c>
      <c r="F37" s="50"/>
      <c r="G37" s="50"/>
      <c r="H37" s="50"/>
      <c r="I37" s="50"/>
      <c r="J37" s="51">
        <f t="shared" si="0"/>
        <v>0</v>
      </c>
    </row>
    <row r="38" spans="2:10" s="46" customFormat="1" ht="13.8" x14ac:dyDescent="0.25">
      <c r="B38" s="47"/>
      <c r="C38" s="47" t="s">
        <v>48</v>
      </c>
      <c r="D38" s="47" t="s">
        <v>49</v>
      </c>
      <c r="E38" s="49">
        <f>'SOB SHS 2020'!F41</f>
        <v>0</v>
      </c>
      <c r="F38" s="50"/>
      <c r="G38" s="50"/>
      <c r="H38" s="50"/>
      <c r="I38" s="50"/>
      <c r="J38" s="51">
        <f t="shared" si="0"/>
        <v>0</v>
      </c>
    </row>
    <row r="39" spans="2:10" s="46" customFormat="1" ht="13.8" x14ac:dyDescent="0.25">
      <c r="B39" s="47"/>
      <c r="C39" s="47" t="s">
        <v>50</v>
      </c>
      <c r="D39" s="47" t="s">
        <v>51</v>
      </c>
      <c r="E39" s="49">
        <f>'SOB SHS 2020'!F42</f>
        <v>0</v>
      </c>
      <c r="F39" s="50"/>
      <c r="G39" s="50"/>
      <c r="H39" s="50"/>
      <c r="I39" s="50"/>
      <c r="J39" s="51">
        <f t="shared" si="0"/>
        <v>0</v>
      </c>
    </row>
    <row r="40" spans="2:10" s="46" customFormat="1" ht="13.8" x14ac:dyDescent="0.25">
      <c r="B40" s="200" t="s">
        <v>108</v>
      </c>
      <c r="C40" s="200"/>
      <c r="D40" s="47"/>
      <c r="E40" s="49"/>
      <c r="F40" s="50"/>
      <c r="G40" s="50"/>
      <c r="H40" s="50"/>
      <c r="I40" s="50"/>
      <c r="J40" s="51"/>
    </row>
    <row r="41" spans="2:10" s="46" customFormat="1" ht="13.8" x14ac:dyDescent="0.25">
      <c r="B41" s="47"/>
      <c r="C41" s="47" t="s">
        <v>91</v>
      </c>
      <c r="D41" s="47" t="s">
        <v>103</v>
      </c>
      <c r="E41" s="49">
        <f>'SOB SHS 2020'!F44</f>
        <v>0</v>
      </c>
      <c r="F41" s="50"/>
      <c r="G41" s="50"/>
      <c r="H41" s="50"/>
      <c r="I41" s="50"/>
      <c r="J41" s="51">
        <f t="shared" si="0"/>
        <v>0</v>
      </c>
    </row>
    <row r="42" spans="2:10" s="46" customFormat="1" ht="13.8" x14ac:dyDescent="0.25">
      <c r="B42" s="200" t="s">
        <v>52</v>
      </c>
      <c r="C42" s="200"/>
      <c r="D42" s="47"/>
      <c r="E42" s="49"/>
      <c r="F42" s="50"/>
      <c r="G42" s="50"/>
      <c r="H42" s="50"/>
      <c r="I42" s="50"/>
      <c r="J42" s="51"/>
    </row>
    <row r="43" spans="2:10" s="46" customFormat="1" ht="13.8" x14ac:dyDescent="0.25">
      <c r="B43" s="47"/>
      <c r="C43" s="47" t="s">
        <v>53</v>
      </c>
      <c r="D43" s="47" t="s">
        <v>54</v>
      </c>
      <c r="E43" s="49">
        <f>'SOB SHS 2020'!F46</f>
        <v>0</v>
      </c>
      <c r="F43" s="50"/>
      <c r="G43" s="50"/>
      <c r="H43" s="50"/>
      <c r="I43" s="50"/>
      <c r="J43" s="51">
        <f t="shared" si="0"/>
        <v>0</v>
      </c>
    </row>
    <row r="44" spans="2:10" s="46" customFormat="1" ht="13.8" x14ac:dyDescent="0.25">
      <c r="B44" s="47"/>
      <c r="C44" s="47" t="s">
        <v>55</v>
      </c>
      <c r="D44" s="47" t="s">
        <v>56</v>
      </c>
      <c r="E44" s="49">
        <f>'SOB SHS 2020'!F47</f>
        <v>0</v>
      </c>
      <c r="F44" s="50"/>
      <c r="G44" s="50"/>
      <c r="H44" s="50"/>
      <c r="I44" s="50"/>
      <c r="J44" s="51">
        <f t="shared" si="0"/>
        <v>0</v>
      </c>
    </row>
    <row r="45" spans="2:10" s="46" customFormat="1" ht="13.8" x14ac:dyDescent="0.25">
      <c r="B45" s="200" t="s">
        <v>57</v>
      </c>
      <c r="C45" s="200"/>
      <c r="D45" s="47"/>
      <c r="E45" s="49"/>
      <c r="F45" s="50"/>
      <c r="G45" s="50"/>
      <c r="H45" s="50"/>
      <c r="I45" s="50"/>
      <c r="J45" s="51"/>
    </row>
    <row r="46" spans="2:10" s="46" customFormat="1" ht="13.8" x14ac:dyDescent="0.25">
      <c r="B46" s="47"/>
      <c r="C46" s="47" t="s">
        <v>58</v>
      </c>
      <c r="D46" s="47"/>
      <c r="E46" s="49">
        <f>'SOB SHS 2020'!F49</f>
        <v>0</v>
      </c>
      <c r="F46" s="50"/>
      <c r="G46" s="50"/>
      <c r="H46" s="50"/>
      <c r="I46" s="50"/>
      <c r="J46" s="51"/>
    </row>
    <row r="47" spans="2:10" s="46" customFormat="1" ht="13.8" x14ac:dyDescent="0.25">
      <c r="B47" s="47"/>
      <c r="C47" s="47" t="s">
        <v>59</v>
      </c>
      <c r="D47" s="47" t="s">
        <v>60</v>
      </c>
      <c r="E47" s="49">
        <f>'SOB SHS 2020'!F50</f>
        <v>0</v>
      </c>
      <c r="F47" s="50"/>
      <c r="G47" s="50"/>
      <c r="H47" s="50"/>
      <c r="I47" s="50"/>
      <c r="J47" s="51">
        <f t="shared" si="0"/>
        <v>0</v>
      </c>
    </row>
    <row r="48" spans="2:10" s="46" customFormat="1" ht="13.8" x14ac:dyDescent="0.25">
      <c r="B48" s="47"/>
      <c r="C48" s="47" t="s">
        <v>61</v>
      </c>
      <c r="D48" s="47" t="s">
        <v>62</v>
      </c>
      <c r="E48" s="49">
        <f>'SOB SHS 2020'!F51</f>
        <v>0</v>
      </c>
      <c r="F48" s="50"/>
      <c r="G48" s="50"/>
      <c r="H48" s="50"/>
      <c r="I48" s="50"/>
      <c r="J48" s="51">
        <f t="shared" si="0"/>
        <v>0</v>
      </c>
    </row>
    <row r="49" spans="2:10" s="46" customFormat="1" ht="13.8" x14ac:dyDescent="0.25">
      <c r="B49" s="47"/>
      <c r="C49" s="47" t="s">
        <v>63</v>
      </c>
      <c r="D49" s="47"/>
      <c r="E49" s="49">
        <f>'SOB SHS 2020'!F52</f>
        <v>0</v>
      </c>
      <c r="F49" s="50"/>
      <c r="G49" s="50"/>
      <c r="H49" s="50"/>
      <c r="I49" s="50"/>
      <c r="J49" s="51">
        <f t="shared" si="0"/>
        <v>0</v>
      </c>
    </row>
    <row r="50" spans="2:10" s="46" customFormat="1" ht="13.8" x14ac:dyDescent="0.25">
      <c r="B50" s="47"/>
      <c r="C50" s="47" t="s">
        <v>64</v>
      </c>
      <c r="D50" s="54" t="s">
        <v>65</v>
      </c>
      <c r="E50" s="49">
        <f>'SOB SHS 2020'!F53</f>
        <v>17000</v>
      </c>
      <c r="F50" s="50">
        <v>74</v>
      </c>
      <c r="G50" s="50"/>
      <c r="H50" s="50"/>
      <c r="I50" s="50"/>
      <c r="J50" s="51">
        <f t="shared" si="0"/>
        <v>16926</v>
      </c>
    </row>
    <row r="51" spans="2:10" s="46" customFormat="1" ht="13.8" x14ac:dyDescent="0.25">
      <c r="B51" s="47"/>
      <c r="C51" s="47" t="s">
        <v>66</v>
      </c>
      <c r="D51" s="47" t="s">
        <v>67</v>
      </c>
      <c r="E51" s="49">
        <f>'SOB SHS 2020'!F54</f>
        <v>0</v>
      </c>
      <c r="F51" s="50"/>
      <c r="G51" s="50"/>
      <c r="H51" s="50"/>
      <c r="I51" s="50"/>
      <c r="J51" s="51">
        <f t="shared" si="0"/>
        <v>0</v>
      </c>
    </row>
    <row r="52" spans="2:10" s="46" customFormat="1" ht="13.8" x14ac:dyDescent="0.25">
      <c r="B52" s="47"/>
      <c r="C52" s="47" t="s">
        <v>68</v>
      </c>
      <c r="D52" s="47" t="s">
        <v>69</v>
      </c>
      <c r="E52" s="49">
        <f>'SOB SHS 2020'!F55</f>
        <v>0</v>
      </c>
      <c r="F52" s="50"/>
      <c r="G52" s="50"/>
      <c r="H52" s="50"/>
      <c r="I52" s="50"/>
      <c r="J52" s="51">
        <f t="shared" si="0"/>
        <v>0</v>
      </c>
    </row>
    <row r="53" spans="2:10" s="46" customFormat="1" ht="13.8" x14ac:dyDescent="0.25">
      <c r="B53" s="47"/>
      <c r="C53" s="47" t="s">
        <v>70</v>
      </c>
      <c r="D53" s="47" t="s">
        <v>71</v>
      </c>
      <c r="E53" s="49">
        <f>'SOB SHS 2020'!F56</f>
        <v>0</v>
      </c>
      <c r="F53" s="50"/>
      <c r="G53" s="50"/>
      <c r="H53" s="50"/>
      <c r="I53" s="50"/>
      <c r="J53" s="51">
        <f t="shared" si="0"/>
        <v>0</v>
      </c>
    </row>
    <row r="54" spans="2:10" s="46" customFormat="1" ht="13.8" x14ac:dyDescent="0.25">
      <c r="B54" s="47"/>
      <c r="C54" s="55" t="s">
        <v>190</v>
      </c>
      <c r="D54" s="47" t="s">
        <v>191</v>
      </c>
      <c r="E54" s="49">
        <f>'SOB SHS 2020'!F57</f>
        <v>0</v>
      </c>
      <c r="F54" s="50"/>
      <c r="G54" s="50"/>
      <c r="H54" s="50"/>
      <c r="I54" s="50"/>
      <c r="J54" s="51">
        <f t="shared" si="0"/>
        <v>0</v>
      </c>
    </row>
    <row r="55" spans="2:10" s="46" customFormat="1" ht="13.8" x14ac:dyDescent="0.25">
      <c r="B55" s="47"/>
      <c r="C55" s="55" t="s">
        <v>72</v>
      </c>
      <c r="D55" s="47" t="s">
        <v>73</v>
      </c>
      <c r="E55" s="49">
        <f>'SOB SHS 2020'!F58</f>
        <v>0</v>
      </c>
      <c r="F55" s="50"/>
      <c r="G55" s="50"/>
      <c r="H55" s="50"/>
      <c r="I55" s="50"/>
      <c r="J55" s="51">
        <f t="shared" si="0"/>
        <v>0</v>
      </c>
    </row>
    <row r="56" spans="2:10" s="46" customFormat="1" ht="13.8" x14ac:dyDescent="0.25">
      <c r="B56" s="200" t="s">
        <v>74</v>
      </c>
      <c r="C56" s="200"/>
      <c r="D56" s="47"/>
      <c r="E56" s="49"/>
      <c r="F56" s="50"/>
      <c r="G56" s="50"/>
      <c r="H56" s="50"/>
      <c r="I56" s="50"/>
      <c r="J56" s="51"/>
    </row>
    <row r="57" spans="2:10" s="46" customFormat="1" ht="13.8" x14ac:dyDescent="0.25">
      <c r="B57" s="47"/>
      <c r="C57" s="47" t="s">
        <v>75</v>
      </c>
      <c r="D57" s="47" t="s">
        <v>76</v>
      </c>
      <c r="E57" s="49">
        <f>'SOB SHS 2020'!F60</f>
        <v>0</v>
      </c>
      <c r="F57" s="50"/>
      <c r="G57" s="50"/>
      <c r="H57" s="50"/>
      <c r="I57" s="50"/>
      <c r="J57" s="51">
        <f t="shared" si="0"/>
        <v>0</v>
      </c>
    </row>
    <row r="58" spans="2:10" s="46" customFormat="1" ht="13.8" x14ac:dyDescent="0.25">
      <c r="B58" s="200" t="s">
        <v>77</v>
      </c>
      <c r="C58" s="200"/>
      <c r="D58" s="47"/>
      <c r="E58" s="49"/>
      <c r="F58" s="50"/>
      <c r="G58" s="50"/>
      <c r="H58" s="50"/>
      <c r="I58" s="50"/>
      <c r="J58" s="51"/>
    </row>
    <row r="59" spans="2:10" s="46" customFormat="1" ht="13.8" x14ac:dyDescent="0.25">
      <c r="B59" s="47"/>
      <c r="C59" s="47" t="s">
        <v>77</v>
      </c>
      <c r="D59" s="54" t="s">
        <v>78</v>
      </c>
      <c r="E59" s="49">
        <f>'SOB SHS 2020'!F62</f>
        <v>0</v>
      </c>
      <c r="F59" s="50"/>
      <c r="G59" s="50"/>
      <c r="H59" s="50"/>
      <c r="I59" s="50"/>
      <c r="J59" s="51">
        <f t="shared" si="0"/>
        <v>0</v>
      </c>
    </row>
    <row r="60" spans="2:10" s="46" customFormat="1" ht="13.8" x14ac:dyDescent="0.25">
      <c r="B60" s="200" t="s">
        <v>79</v>
      </c>
      <c r="C60" s="200"/>
      <c r="D60" s="47"/>
      <c r="E60" s="49"/>
      <c r="F60" s="50"/>
      <c r="G60" s="50"/>
      <c r="H60" s="50"/>
      <c r="I60" s="50"/>
      <c r="J60" s="51"/>
    </row>
    <row r="61" spans="2:10" s="46" customFormat="1" ht="13.8" x14ac:dyDescent="0.25">
      <c r="B61" s="47"/>
      <c r="C61" s="47" t="s">
        <v>80</v>
      </c>
      <c r="D61" s="47" t="s">
        <v>81</v>
      </c>
      <c r="E61" s="49">
        <f>'SOB SHS 2020'!F64</f>
        <v>0</v>
      </c>
      <c r="F61" s="50"/>
      <c r="G61" s="50"/>
      <c r="H61" s="50"/>
      <c r="I61" s="50"/>
      <c r="J61" s="51">
        <f t="shared" si="0"/>
        <v>0</v>
      </c>
    </row>
    <row r="62" spans="2:10" s="46" customFormat="1" ht="13.8" x14ac:dyDescent="0.25">
      <c r="B62" s="47"/>
      <c r="C62" s="47" t="s">
        <v>92</v>
      </c>
      <c r="D62" s="47" t="s">
        <v>104</v>
      </c>
      <c r="E62" s="49">
        <f>'SOB SHS 2020'!F65</f>
        <v>0</v>
      </c>
      <c r="F62" s="50"/>
      <c r="G62" s="50"/>
      <c r="H62" s="50"/>
      <c r="I62" s="50"/>
      <c r="J62" s="51">
        <f t="shared" si="0"/>
        <v>0</v>
      </c>
    </row>
    <row r="63" spans="2:10" s="46" customFormat="1" ht="13.8" x14ac:dyDescent="0.25">
      <c r="B63" s="47"/>
      <c r="C63" s="47" t="s">
        <v>93</v>
      </c>
      <c r="D63" s="47" t="s">
        <v>105</v>
      </c>
      <c r="E63" s="49">
        <f>'SOB SHS 2020'!F66</f>
        <v>0</v>
      </c>
      <c r="F63" s="50"/>
      <c r="G63" s="50"/>
      <c r="H63" s="50"/>
      <c r="I63" s="50"/>
      <c r="J63" s="51">
        <f t="shared" si="0"/>
        <v>0</v>
      </c>
    </row>
    <row r="64" spans="2:10" s="46" customFormat="1" ht="13.8" x14ac:dyDescent="0.25">
      <c r="B64" s="47"/>
      <c r="C64" s="47" t="s">
        <v>94</v>
      </c>
      <c r="D64" s="47" t="s">
        <v>106</v>
      </c>
      <c r="E64" s="49">
        <f>'SOB SHS 2020'!F67</f>
        <v>0</v>
      </c>
      <c r="F64" s="50"/>
      <c r="G64" s="50"/>
      <c r="H64" s="50"/>
      <c r="I64" s="50"/>
      <c r="J64" s="51">
        <f t="shared" si="0"/>
        <v>0</v>
      </c>
    </row>
    <row r="65" spans="2:13" s="46" customFormat="1" ht="13.8" x14ac:dyDescent="0.25">
      <c r="B65" s="47"/>
      <c r="C65" s="47" t="s">
        <v>94</v>
      </c>
      <c r="D65" s="47" t="s">
        <v>107</v>
      </c>
      <c r="E65" s="49">
        <f>'SOB SHS 2020'!F68</f>
        <v>0</v>
      </c>
      <c r="F65" s="50"/>
      <c r="G65" s="50"/>
      <c r="H65" s="50"/>
      <c r="I65" s="50"/>
      <c r="J65" s="51">
        <f t="shared" si="0"/>
        <v>0</v>
      </c>
    </row>
    <row r="66" spans="2:13" s="46" customFormat="1" ht="13.8" x14ac:dyDescent="0.3">
      <c r="B66" s="56" t="s">
        <v>192</v>
      </c>
      <c r="D66" s="43"/>
      <c r="E66" s="57">
        <f t="shared" ref="E66:J66" si="1">SUM(E12:E65)</f>
        <v>107000</v>
      </c>
      <c r="F66" s="58">
        <f t="shared" si="1"/>
        <v>229</v>
      </c>
      <c r="G66" s="58">
        <f t="shared" si="1"/>
        <v>0</v>
      </c>
      <c r="H66" s="58">
        <f t="shared" si="1"/>
        <v>0</v>
      </c>
      <c r="I66" s="58">
        <f t="shared" si="1"/>
        <v>0</v>
      </c>
      <c r="J66" s="59">
        <f t="shared" si="1"/>
        <v>106771</v>
      </c>
    </row>
    <row r="67" spans="2:13" s="46" customFormat="1" thickBot="1" x14ac:dyDescent="0.35">
      <c r="B67" s="56" t="s">
        <v>193</v>
      </c>
      <c r="D67" s="43"/>
      <c r="E67" s="60"/>
      <c r="F67" s="61">
        <f>F66-(F66*0.05)</f>
        <v>217.55</v>
      </c>
      <c r="G67" s="61">
        <f>G66-(G66*0.05)</f>
        <v>0</v>
      </c>
      <c r="H67" s="61">
        <f>H66-(H66*0.05)</f>
        <v>0</v>
      </c>
      <c r="I67" s="61">
        <f>I66-(I66*0.05)</f>
        <v>0</v>
      </c>
      <c r="J67" s="62">
        <f>J66-(J66*0.05)</f>
        <v>101432.45</v>
      </c>
    </row>
    <row r="68" spans="2:13" s="134" customFormat="1" thickTop="1" x14ac:dyDescent="0.3">
      <c r="B68" s="56"/>
      <c r="D68" s="43"/>
      <c r="E68" s="44"/>
      <c r="F68" s="247"/>
      <c r="G68" s="247"/>
      <c r="H68" s="247"/>
      <c r="I68" s="247"/>
      <c r="J68" s="248"/>
    </row>
    <row r="69" spans="2:13" s="134" customFormat="1" ht="13.8" x14ac:dyDescent="0.3">
      <c r="B69" s="56" t="s">
        <v>250</v>
      </c>
      <c r="C69" s="249">
        <v>1</v>
      </c>
      <c r="D69" s="43"/>
      <c r="E69" s="44"/>
      <c r="F69" s="44"/>
      <c r="G69" s="44"/>
      <c r="H69" s="44"/>
      <c r="I69" s="44"/>
      <c r="J69" s="45"/>
    </row>
    <row r="70" spans="2:13" s="134" customFormat="1" ht="13.8" x14ac:dyDescent="0.3">
      <c r="C70" s="250" t="s">
        <v>251</v>
      </c>
      <c r="D70" s="43"/>
      <c r="E70" s="44"/>
      <c r="F70" s="44"/>
      <c r="G70" s="44"/>
      <c r="H70" s="44"/>
      <c r="I70" s="44"/>
      <c r="J70" s="45"/>
    </row>
    <row r="71" spans="2:13" s="46" customFormat="1" ht="13.8" x14ac:dyDescent="0.3">
      <c r="D71" s="43"/>
      <c r="E71" s="44"/>
      <c r="F71" s="44"/>
      <c r="G71" s="44"/>
      <c r="H71" s="44"/>
      <c r="I71" s="44"/>
      <c r="J71" s="45"/>
    </row>
    <row r="72" spans="2:13" s="133" customFormat="1" ht="14.4" customHeight="1" x14ac:dyDescent="0.3">
      <c r="B72" s="146"/>
      <c r="C72" s="147" t="s">
        <v>234</v>
      </c>
      <c r="D72" s="148"/>
      <c r="E72" s="149"/>
      <c r="F72" s="150"/>
      <c r="G72" s="151" t="s">
        <v>235</v>
      </c>
      <c r="H72" s="152" t="s">
        <v>236</v>
      </c>
      <c r="I72" s="153" t="s">
        <v>237</v>
      </c>
      <c r="J72" s="154" t="s">
        <v>238</v>
      </c>
    </row>
    <row r="73" spans="2:13" s="133" customFormat="1" x14ac:dyDescent="0.3">
      <c r="B73" s="155"/>
      <c r="C73" s="156" t="s">
        <v>239</v>
      </c>
      <c r="E73" s="157"/>
      <c r="F73" s="158"/>
      <c r="G73" s="159"/>
      <c r="H73" s="135"/>
      <c r="I73" s="160"/>
      <c r="J73" s="158"/>
    </row>
    <row r="74" spans="2:13" s="133" customFormat="1" x14ac:dyDescent="0.3">
      <c r="B74" s="155"/>
      <c r="C74" s="161" t="s">
        <v>240</v>
      </c>
      <c r="E74" s="157"/>
      <c r="F74" s="158"/>
      <c r="G74" s="162" t="s">
        <v>241</v>
      </c>
      <c r="H74" s="163">
        <v>0</v>
      </c>
      <c r="I74" s="164" t="s">
        <v>242</v>
      </c>
      <c r="J74" s="165" t="s">
        <v>243</v>
      </c>
    </row>
    <row r="75" spans="2:13" s="133" customFormat="1" x14ac:dyDescent="0.3">
      <c r="B75" s="166"/>
      <c r="C75" s="167"/>
      <c r="D75" s="168"/>
      <c r="E75" s="169"/>
      <c r="F75" s="170"/>
      <c r="G75" s="171"/>
      <c r="H75" s="172"/>
      <c r="I75" s="173"/>
      <c r="J75" s="170"/>
      <c r="K75" s="135"/>
      <c r="L75" s="135"/>
      <c r="M75" s="135"/>
    </row>
    <row r="76" spans="2:13" s="133" customFormat="1" ht="13.8" x14ac:dyDescent="0.3">
      <c r="B76" s="183" t="s">
        <v>244</v>
      </c>
      <c r="C76" s="183"/>
      <c r="D76" s="183"/>
      <c r="E76" s="183"/>
      <c r="F76" s="183"/>
      <c r="G76" s="183"/>
      <c r="H76" s="183"/>
      <c r="I76" s="183"/>
      <c r="J76" s="183"/>
      <c r="K76" s="174"/>
      <c r="L76" s="174"/>
      <c r="M76" s="174"/>
    </row>
    <row r="77" spans="2:13" s="133" customFormat="1" ht="13.8" x14ac:dyDescent="0.3">
      <c r="B77" s="184" t="s">
        <v>245</v>
      </c>
      <c r="C77" s="184"/>
      <c r="D77" s="184"/>
      <c r="E77" s="184"/>
      <c r="F77" s="184"/>
      <c r="G77" s="184"/>
      <c r="H77" s="184"/>
      <c r="I77" s="184"/>
      <c r="J77" s="184"/>
      <c r="K77" s="175"/>
      <c r="L77" s="175"/>
      <c r="M77" s="175"/>
    </row>
    <row r="78" spans="2:13" s="46" customFormat="1" ht="13.8" x14ac:dyDescent="0.3">
      <c r="D78" s="43"/>
      <c r="E78" s="44"/>
      <c r="F78" s="44"/>
      <c r="G78" s="44"/>
      <c r="H78" s="44"/>
      <c r="I78" s="44"/>
      <c r="J78" s="45"/>
    </row>
    <row r="79" spans="2:13" s="46" customFormat="1" ht="13.8" x14ac:dyDescent="0.3">
      <c r="D79" s="43"/>
      <c r="E79" s="44"/>
      <c r="F79" s="44"/>
      <c r="G79" s="44"/>
      <c r="H79" s="44"/>
      <c r="I79" s="44"/>
      <c r="J79" s="45"/>
    </row>
    <row r="80" spans="2:13" s="46" customFormat="1" ht="13.8" x14ac:dyDescent="0.3">
      <c r="D80" s="43"/>
      <c r="E80" s="44"/>
      <c r="F80" s="44"/>
      <c r="G80" s="44"/>
      <c r="H80" s="44"/>
      <c r="I80" s="44"/>
      <c r="J80" s="45"/>
    </row>
    <row r="81" spans="4:10" s="46" customFormat="1" ht="13.8" x14ac:dyDescent="0.3">
      <c r="D81" s="43"/>
      <c r="E81" s="44"/>
      <c r="F81" s="44"/>
      <c r="G81" s="44"/>
      <c r="H81" s="44"/>
      <c r="I81" s="44"/>
      <c r="J81" s="45"/>
    </row>
    <row r="82" spans="4:10" s="46" customFormat="1" ht="13.8" x14ac:dyDescent="0.3">
      <c r="D82" s="43"/>
      <c r="E82" s="44"/>
      <c r="F82" s="44"/>
      <c r="G82" s="44"/>
      <c r="H82" s="44"/>
      <c r="I82" s="44"/>
      <c r="J82" s="45"/>
    </row>
    <row r="83" spans="4:10" s="46" customFormat="1" ht="13.8" x14ac:dyDescent="0.3">
      <c r="D83" s="43"/>
      <c r="E83" s="44"/>
      <c r="F83" s="44"/>
      <c r="G83" s="44"/>
      <c r="H83" s="44"/>
      <c r="I83" s="44"/>
      <c r="J83" s="45"/>
    </row>
    <row r="84" spans="4:10" s="46" customFormat="1" ht="13.8" x14ac:dyDescent="0.3">
      <c r="D84" s="43"/>
      <c r="E84" s="44"/>
      <c r="F84" s="44"/>
      <c r="G84" s="44"/>
      <c r="H84" s="44"/>
      <c r="I84" s="44"/>
      <c r="J84" s="45"/>
    </row>
    <row r="85" spans="4:10" s="46" customFormat="1" ht="13.8" x14ac:dyDescent="0.3">
      <c r="D85" s="43"/>
      <c r="E85" s="44"/>
      <c r="F85" s="44"/>
      <c r="G85" s="44"/>
      <c r="H85" s="44"/>
      <c r="I85" s="44"/>
      <c r="J85" s="45"/>
    </row>
    <row r="86" spans="4:10" s="46" customFormat="1" ht="13.8" x14ac:dyDescent="0.3">
      <c r="D86" s="43"/>
      <c r="E86" s="44"/>
      <c r="F86" s="44"/>
      <c r="G86" s="44"/>
      <c r="H86" s="44"/>
      <c r="I86" s="44"/>
      <c r="J86" s="45"/>
    </row>
    <row r="87" spans="4:10" s="46" customFormat="1" ht="13.8" x14ac:dyDescent="0.3">
      <c r="D87" s="43"/>
      <c r="E87" s="44"/>
      <c r="F87" s="44"/>
      <c r="G87" s="44"/>
      <c r="H87" s="44"/>
      <c r="I87" s="44"/>
      <c r="J87" s="45"/>
    </row>
    <row r="88" spans="4:10" s="46" customFormat="1" ht="13.8" x14ac:dyDescent="0.3">
      <c r="D88" s="43"/>
      <c r="E88" s="44"/>
      <c r="F88" s="44"/>
      <c r="G88" s="44"/>
      <c r="H88" s="44"/>
      <c r="I88" s="44"/>
      <c r="J88" s="45"/>
    </row>
    <row r="89" spans="4:10" s="46" customFormat="1" ht="13.8" x14ac:dyDescent="0.3">
      <c r="D89" s="43"/>
      <c r="E89" s="44"/>
      <c r="F89" s="44"/>
      <c r="G89" s="44"/>
      <c r="H89" s="44"/>
      <c r="I89" s="44"/>
      <c r="J89" s="45"/>
    </row>
    <row r="90" spans="4:10" s="46" customFormat="1" ht="13.8" x14ac:dyDescent="0.3">
      <c r="D90" s="43"/>
      <c r="E90" s="44"/>
      <c r="F90" s="44"/>
      <c r="G90" s="44"/>
      <c r="H90" s="44"/>
      <c r="I90" s="44"/>
      <c r="J90" s="45"/>
    </row>
    <row r="91" spans="4:10" s="46" customFormat="1" ht="13.8" x14ac:dyDescent="0.3">
      <c r="D91" s="43"/>
      <c r="E91" s="44"/>
      <c r="F91" s="44"/>
      <c r="G91" s="44"/>
      <c r="H91" s="44"/>
      <c r="I91" s="44"/>
      <c r="J91" s="45"/>
    </row>
    <row r="92" spans="4:10" s="46" customFormat="1" ht="13.8" x14ac:dyDescent="0.3">
      <c r="D92" s="43"/>
      <c r="E92" s="44"/>
      <c r="F92" s="44"/>
      <c r="G92" s="44"/>
      <c r="H92" s="44"/>
      <c r="I92" s="44"/>
      <c r="J92" s="45"/>
    </row>
    <row r="93" spans="4:10" s="46" customFormat="1" ht="13.8" x14ac:dyDescent="0.3">
      <c r="D93" s="43"/>
      <c r="E93" s="44"/>
      <c r="F93" s="44"/>
      <c r="G93" s="44"/>
      <c r="H93" s="44"/>
      <c r="I93" s="44"/>
      <c r="J93" s="45"/>
    </row>
    <row r="94" spans="4:10" s="46" customFormat="1" ht="13.8" x14ac:dyDescent="0.3">
      <c r="D94" s="43"/>
      <c r="E94" s="44"/>
      <c r="F94" s="44"/>
      <c r="G94" s="44"/>
      <c r="H94" s="44"/>
      <c r="I94" s="44"/>
      <c r="J94" s="45"/>
    </row>
    <row r="95" spans="4:10" s="46" customFormat="1" ht="13.8" x14ac:dyDescent="0.3">
      <c r="D95" s="43"/>
      <c r="E95" s="44"/>
      <c r="F95" s="44"/>
      <c r="G95" s="44"/>
      <c r="H95" s="44"/>
      <c r="I95" s="44"/>
      <c r="J95" s="45"/>
    </row>
    <row r="96" spans="4:10" s="46" customFormat="1" ht="13.8" x14ac:dyDescent="0.3">
      <c r="D96" s="43"/>
      <c r="E96" s="44"/>
      <c r="F96" s="44"/>
      <c r="G96" s="44"/>
      <c r="H96" s="44"/>
      <c r="I96" s="44"/>
      <c r="J96" s="45"/>
    </row>
    <row r="97" spans="4:10" s="46" customFormat="1" ht="13.8" x14ac:dyDescent="0.3">
      <c r="D97" s="43"/>
      <c r="E97" s="44"/>
      <c r="F97" s="44"/>
      <c r="G97" s="44"/>
      <c r="H97" s="44"/>
      <c r="I97" s="44"/>
      <c r="J97" s="45"/>
    </row>
    <row r="98" spans="4:10" s="46" customFormat="1" ht="13.8" x14ac:dyDescent="0.3">
      <c r="D98" s="43"/>
      <c r="E98" s="44"/>
      <c r="F98" s="44"/>
      <c r="G98" s="44"/>
      <c r="H98" s="44"/>
      <c r="I98" s="44"/>
      <c r="J98" s="45"/>
    </row>
    <row r="99" spans="4:10" s="46" customFormat="1" ht="13.8" x14ac:dyDescent="0.3">
      <c r="D99" s="43"/>
      <c r="E99" s="44"/>
      <c r="F99" s="44"/>
      <c r="G99" s="44"/>
      <c r="H99" s="44"/>
      <c r="I99" s="44"/>
      <c r="J99" s="45"/>
    </row>
    <row r="100" spans="4:10" s="46" customFormat="1" ht="13.8" x14ac:dyDescent="0.3">
      <c r="D100" s="43"/>
      <c r="E100" s="44"/>
      <c r="F100" s="44"/>
      <c r="G100" s="44"/>
      <c r="H100" s="44"/>
      <c r="I100" s="44"/>
      <c r="J100" s="45"/>
    </row>
    <row r="101" spans="4:10" s="46" customFormat="1" ht="13.8" x14ac:dyDescent="0.3">
      <c r="D101" s="43"/>
      <c r="E101" s="44"/>
      <c r="F101" s="44"/>
      <c r="G101" s="44"/>
      <c r="H101" s="44"/>
      <c r="I101" s="44"/>
      <c r="J101" s="45"/>
    </row>
    <row r="102" spans="4:10" s="46" customFormat="1" ht="13.8" x14ac:dyDescent="0.3">
      <c r="D102" s="43"/>
      <c r="E102" s="44"/>
      <c r="F102" s="44"/>
      <c r="G102" s="44"/>
      <c r="H102" s="44"/>
      <c r="I102" s="44"/>
      <c r="J102" s="45"/>
    </row>
    <row r="103" spans="4:10" s="46" customFormat="1" ht="13.8" x14ac:dyDescent="0.3">
      <c r="D103" s="43"/>
      <c r="E103" s="44"/>
      <c r="F103" s="44"/>
      <c r="G103" s="44"/>
      <c r="H103" s="44"/>
      <c r="I103" s="44"/>
      <c r="J103" s="45"/>
    </row>
    <row r="104" spans="4:10" s="46" customFormat="1" ht="13.8" x14ac:dyDescent="0.3">
      <c r="D104" s="43"/>
      <c r="E104" s="44"/>
      <c r="F104" s="44"/>
      <c r="G104" s="44"/>
      <c r="H104" s="44"/>
      <c r="I104" s="44"/>
      <c r="J104" s="45"/>
    </row>
    <row r="105" spans="4:10" s="46" customFormat="1" ht="13.8" x14ac:dyDescent="0.3">
      <c r="D105" s="43"/>
      <c r="E105" s="44"/>
      <c r="F105" s="44"/>
      <c r="G105" s="44"/>
      <c r="H105" s="44"/>
      <c r="I105" s="44"/>
      <c r="J105" s="45"/>
    </row>
    <row r="106" spans="4:10" s="46" customFormat="1" ht="13.8" x14ac:dyDescent="0.3">
      <c r="D106" s="43"/>
      <c r="E106" s="44"/>
      <c r="F106" s="44"/>
      <c r="G106" s="44"/>
      <c r="H106" s="44"/>
      <c r="I106" s="44"/>
      <c r="J106" s="45"/>
    </row>
    <row r="107" spans="4:10" s="46" customFormat="1" ht="13.8" x14ac:dyDescent="0.3">
      <c r="D107" s="43"/>
      <c r="E107" s="44"/>
      <c r="F107" s="44"/>
      <c r="G107" s="44"/>
      <c r="H107" s="44"/>
      <c r="I107" s="44"/>
      <c r="J107" s="45"/>
    </row>
    <row r="108" spans="4:10" s="46" customFormat="1" ht="13.8" x14ac:dyDescent="0.3">
      <c r="D108" s="43"/>
      <c r="E108" s="44"/>
      <c r="F108" s="44"/>
      <c r="G108" s="44"/>
      <c r="H108" s="44"/>
      <c r="I108" s="44"/>
      <c r="J108" s="45"/>
    </row>
    <row r="109" spans="4:10" s="46" customFormat="1" ht="13.8" x14ac:dyDescent="0.3">
      <c r="D109" s="43"/>
      <c r="E109" s="44"/>
      <c r="F109" s="44"/>
      <c r="G109" s="44"/>
      <c r="H109" s="44"/>
      <c r="I109" s="44"/>
      <c r="J109" s="45"/>
    </row>
    <row r="110" spans="4:10" s="46" customFormat="1" ht="13.8" x14ac:dyDescent="0.3">
      <c r="D110" s="43"/>
      <c r="E110" s="44"/>
      <c r="F110" s="44"/>
      <c r="G110" s="44"/>
      <c r="H110" s="44"/>
      <c r="I110" s="44"/>
      <c r="J110" s="45"/>
    </row>
    <row r="111" spans="4:10" s="46" customFormat="1" ht="13.8" x14ac:dyDescent="0.3">
      <c r="D111" s="43"/>
      <c r="E111" s="44"/>
      <c r="F111" s="44"/>
      <c r="G111" s="44"/>
      <c r="H111" s="44"/>
      <c r="I111" s="44"/>
      <c r="J111" s="45"/>
    </row>
    <row r="112" spans="4:10" s="46" customFormat="1" ht="13.8" x14ac:dyDescent="0.3">
      <c r="D112" s="43"/>
      <c r="E112" s="44"/>
      <c r="F112" s="44"/>
      <c r="G112" s="44"/>
      <c r="H112" s="44"/>
      <c r="I112" s="44"/>
      <c r="J112" s="45"/>
    </row>
    <row r="113" spans="4:10" s="46" customFormat="1" ht="13.8" x14ac:dyDescent="0.3">
      <c r="D113" s="43"/>
      <c r="E113" s="44"/>
      <c r="F113" s="44"/>
      <c r="G113" s="44"/>
      <c r="H113" s="44"/>
      <c r="I113" s="44"/>
      <c r="J113" s="45"/>
    </row>
    <row r="114" spans="4:10" s="46" customFormat="1" ht="13.8" x14ac:dyDescent="0.3">
      <c r="D114" s="43"/>
      <c r="E114" s="44"/>
      <c r="F114" s="44"/>
      <c r="G114" s="44"/>
      <c r="H114" s="44"/>
      <c r="I114" s="44"/>
      <c r="J114" s="45"/>
    </row>
    <row r="115" spans="4:10" s="46" customFormat="1" ht="13.8" x14ac:dyDescent="0.3">
      <c r="D115" s="43"/>
      <c r="E115" s="44"/>
      <c r="F115" s="44"/>
      <c r="G115" s="44"/>
      <c r="H115" s="44"/>
      <c r="I115" s="44"/>
      <c r="J115" s="45"/>
    </row>
    <row r="116" spans="4:10" s="46" customFormat="1" ht="13.8" x14ac:dyDescent="0.3">
      <c r="D116" s="43"/>
      <c r="E116" s="44"/>
      <c r="F116" s="44"/>
      <c r="G116" s="44"/>
      <c r="H116" s="44"/>
      <c r="I116" s="44"/>
      <c r="J116" s="45"/>
    </row>
    <row r="117" spans="4:10" s="46" customFormat="1" ht="13.8" x14ac:dyDescent="0.3">
      <c r="D117" s="43"/>
      <c r="E117" s="44"/>
      <c r="F117" s="44"/>
      <c r="G117" s="44"/>
      <c r="H117" s="44"/>
      <c r="I117" s="44"/>
      <c r="J117" s="45"/>
    </row>
    <row r="118" spans="4:10" s="46" customFormat="1" ht="13.8" x14ac:dyDescent="0.3">
      <c r="D118" s="43"/>
      <c r="E118" s="44"/>
      <c r="F118" s="44"/>
      <c r="G118" s="44"/>
      <c r="H118" s="44"/>
      <c r="I118" s="44"/>
      <c r="J118" s="45"/>
    </row>
    <row r="119" spans="4:10" s="46" customFormat="1" ht="13.8" x14ac:dyDescent="0.3">
      <c r="D119" s="43"/>
      <c r="E119" s="44"/>
      <c r="F119" s="44"/>
      <c r="G119" s="44"/>
      <c r="H119" s="44"/>
      <c r="I119" s="44"/>
      <c r="J119" s="45"/>
    </row>
    <row r="120" spans="4:10" s="46" customFormat="1" ht="13.8" x14ac:dyDescent="0.3">
      <c r="D120" s="43"/>
      <c r="E120" s="44"/>
      <c r="F120" s="44"/>
      <c r="G120" s="44"/>
      <c r="H120" s="44"/>
      <c r="I120" s="44"/>
      <c r="J120" s="45"/>
    </row>
    <row r="121" spans="4:10" s="46" customFormat="1" ht="13.8" x14ac:dyDescent="0.3">
      <c r="D121" s="43"/>
      <c r="E121" s="44"/>
      <c r="F121" s="44"/>
      <c r="G121" s="44"/>
      <c r="H121" s="44"/>
      <c r="I121" s="44"/>
      <c r="J121" s="45"/>
    </row>
    <row r="122" spans="4:10" s="46" customFormat="1" ht="13.8" x14ac:dyDescent="0.3">
      <c r="D122" s="43"/>
      <c r="E122" s="44"/>
      <c r="F122" s="44"/>
      <c r="G122" s="44"/>
      <c r="H122" s="44"/>
      <c r="I122" s="44"/>
      <c r="J122" s="45"/>
    </row>
    <row r="123" spans="4:10" s="46" customFormat="1" ht="13.8" x14ac:dyDescent="0.3">
      <c r="D123" s="43"/>
      <c r="E123" s="44"/>
      <c r="F123" s="44"/>
      <c r="G123" s="44"/>
      <c r="H123" s="44"/>
      <c r="I123" s="44"/>
      <c r="J123" s="45"/>
    </row>
    <row r="124" spans="4:10" s="46" customFormat="1" ht="13.8" x14ac:dyDescent="0.3">
      <c r="D124" s="43"/>
      <c r="E124" s="44"/>
      <c r="F124" s="44"/>
      <c r="G124" s="44"/>
      <c r="H124" s="44"/>
      <c r="I124" s="44"/>
      <c r="J124" s="45"/>
    </row>
    <row r="125" spans="4:10" s="46" customFormat="1" ht="13.8" x14ac:dyDescent="0.3">
      <c r="D125" s="43"/>
      <c r="E125" s="44"/>
      <c r="F125" s="44"/>
      <c r="G125" s="44"/>
      <c r="H125" s="44"/>
      <c r="I125" s="44"/>
      <c r="J125" s="45"/>
    </row>
    <row r="126" spans="4:10" s="46" customFormat="1" ht="13.8" x14ac:dyDescent="0.3">
      <c r="D126" s="43"/>
      <c r="E126" s="44"/>
      <c r="F126" s="44"/>
      <c r="G126" s="44"/>
      <c r="H126" s="44"/>
      <c r="I126" s="44"/>
      <c r="J126" s="45"/>
    </row>
    <row r="127" spans="4:10" s="46" customFormat="1" ht="13.8" x14ac:dyDescent="0.3">
      <c r="D127" s="43"/>
      <c r="E127" s="44"/>
      <c r="F127" s="44"/>
      <c r="G127" s="44"/>
      <c r="H127" s="44"/>
      <c r="I127" s="44"/>
      <c r="J127" s="45"/>
    </row>
    <row r="128" spans="4:10" s="46" customFormat="1" ht="13.8" x14ac:dyDescent="0.3">
      <c r="D128" s="43"/>
      <c r="E128" s="44"/>
      <c r="F128" s="44"/>
      <c r="G128" s="44"/>
      <c r="H128" s="44"/>
      <c r="I128" s="44"/>
      <c r="J128" s="45"/>
    </row>
    <row r="129" spans="4:10" s="46" customFormat="1" ht="13.8" x14ac:dyDescent="0.3">
      <c r="D129" s="43"/>
      <c r="E129" s="44"/>
      <c r="F129" s="44"/>
      <c r="G129" s="44"/>
      <c r="H129" s="44"/>
      <c r="I129" s="44"/>
      <c r="J129" s="45"/>
    </row>
    <row r="130" spans="4:10" s="46" customFormat="1" ht="13.8" x14ac:dyDescent="0.3">
      <c r="D130" s="43"/>
      <c r="E130" s="44"/>
      <c r="F130" s="44"/>
      <c r="G130" s="44"/>
      <c r="H130" s="44"/>
      <c r="I130" s="44"/>
      <c r="J130" s="45"/>
    </row>
    <row r="131" spans="4:10" s="46" customFormat="1" ht="13.8" x14ac:dyDescent="0.3">
      <c r="D131" s="43"/>
      <c r="E131" s="44"/>
      <c r="F131" s="44"/>
      <c r="G131" s="44"/>
      <c r="H131" s="44"/>
      <c r="I131" s="44"/>
      <c r="J131" s="45"/>
    </row>
    <row r="132" spans="4:10" s="46" customFormat="1" ht="13.8" x14ac:dyDescent="0.3">
      <c r="D132" s="43"/>
      <c r="E132" s="44"/>
      <c r="F132" s="44"/>
      <c r="G132" s="44"/>
      <c r="H132" s="44"/>
      <c r="I132" s="44"/>
      <c r="J132" s="45"/>
    </row>
    <row r="133" spans="4:10" s="46" customFormat="1" ht="13.8" x14ac:dyDescent="0.3">
      <c r="D133" s="43"/>
      <c r="E133" s="44"/>
      <c r="F133" s="44"/>
      <c r="G133" s="44"/>
      <c r="H133" s="44"/>
      <c r="I133" s="44"/>
      <c r="J133" s="45"/>
    </row>
    <row r="134" spans="4:10" s="46" customFormat="1" ht="13.8" x14ac:dyDescent="0.3">
      <c r="D134" s="43"/>
      <c r="E134" s="44"/>
      <c r="F134" s="44"/>
      <c r="G134" s="44"/>
      <c r="H134" s="44"/>
      <c r="I134" s="44"/>
      <c r="J134" s="45"/>
    </row>
    <row r="135" spans="4:10" s="46" customFormat="1" ht="13.8" x14ac:dyDescent="0.3">
      <c r="D135" s="43"/>
      <c r="E135" s="44"/>
      <c r="F135" s="44"/>
      <c r="G135" s="44"/>
      <c r="H135" s="44"/>
      <c r="I135" s="44"/>
      <c r="J135" s="45"/>
    </row>
    <row r="136" spans="4:10" s="46" customFormat="1" ht="13.8" x14ac:dyDescent="0.3">
      <c r="D136" s="43"/>
      <c r="E136" s="44"/>
      <c r="F136" s="44"/>
      <c r="G136" s="44"/>
      <c r="H136" s="44"/>
      <c r="I136" s="44"/>
      <c r="J136" s="45"/>
    </row>
    <row r="137" spans="4:10" s="46" customFormat="1" ht="13.8" x14ac:dyDescent="0.3">
      <c r="D137" s="43"/>
      <c r="E137" s="44"/>
      <c r="F137" s="44"/>
      <c r="G137" s="44"/>
      <c r="H137" s="44"/>
      <c r="I137" s="44"/>
      <c r="J137" s="45"/>
    </row>
    <row r="138" spans="4:10" s="46" customFormat="1" ht="13.8" x14ac:dyDescent="0.3">
      <c r="D138" s="43"/>
      <c r="E138" s="44"/>
      <c r="F138" s="44"/>
      <c r="G138" s="44"/>
      <c r="H138" s="44"/>
      <c r="I138" s="44"/>
      <c r="J138" s="45"/>
    </row>
    <row r="139" spans="4:10" s="46" customFormat="1" ht="13.8" x14ac:dyDescent="0.3">
      <c r="D139" s="43"/>
      <c r="E139" s="44"/>
      <c r="F139" s="44"/>
      <c r="G139" s="44"/>
      <c r="H139" s="44"/>
      <c r="I139" s="44"/>
      <c r="J139" s="45"/>
    </row>
    <row r="140" spans="4:10" s="46" customFormat="1" ht="13.8" x14ac:dyDescent="0.3">
      <c r="D140" s="43"/>
      <c r="E140" s="44"/>
      <c r="F140" s="44"/>
      <c r="G140" s="44"/>
      <c r="H140" s="44"/>
      <c r="I140" s="44"/>
      <c r="J140" s="45"/>
    </row>
    <row r="141" spans="4:10" s="46" customFormat="1" ht="13.8" x14ac:dyDescent="0.3">
      <c r="D141" s="43"/>
      <c r="E141" s="44"/>
      <c r="F141" s="44"/>
      <c r="G141" s="44"/>
      <c r="H141" s="44"/>
      <c r="I141" s="44"/>
      <c r="J141" s="45"/>
    </row>
    <row r="142" spans="4:10" s="46" customFormat="1" ht="13.8" x14ac:dyDescent="0.3">
      <c r="D142" s="43"/>
      <c r="E142" s="44"/>
      <c r="F142" s="44"/>
      <c r="G142" s="44"/>
      <c r="H142" s="44"/>
      <c r="I142" s="44"/>
      <c r="J142" s="45"/>
    </row>
    <row r="143" spans="4:10" s="46" customFormat="1" ht="13.8" x14ac:dyDescent="0.3">
      <c r="D143" s="43"/>
      <c r="E143" s="44"/>
      <c r="F143" s="44"/>
      <c r="G143" s="44"/>
      <c r="H143" s="44"/>
      <c r="I143" s="44"/>
      <c r="J143" s="45"/>
    </row>
    <row r="144" spans="4:10" s="46" customFormat="1" ht="13.8" x14ac:dyDescent="0.3">
      <c r="D144" s="43"/>
      <c r="E144" s="44"/>
      <c r="F144" s="44"/>
      <c r="G144" s="44"/>
      <c r="H144" s="44"/>
      <c r="I144" s="44"/>
      <c r="J144" s="45"/>
    </row>
    <row r="145" spans="4:10" s="46" customFormat="1" ht="13.8" x14ac:dyDescent="0.3">
      <c r="D145" s="43"/>
      <c r="E145" s="44"/>
      <c r="F145" s="44"/>
      <c r="G145" s="44"/>
      <c r="H145" s="44"/>
      <c r="I145" s="44"/>
      <c r="J145" s="45"/>
    </row>
    <row r="146" spans="4:10" s="46" customFormat="1" ht="13.8" x14ac:dyDescent="0.3">
      <c r="D146" s="43"/>
      <c r="E146" s="44"/>
      <c r="F146" s="44"/>
      <c r="G146" s="44"/>
      <c r="H146" s="44"/>
      <c r="I146" s="44"/>
      <c r="J146" s="45"/>
    </row>
    <row r="147" spans="4:10" s="46" customFormat="1" ht="13.8" x14ac:dyDescent="0.3">
      <c r="D147" s="43"/>
      <c r="E147" s="44"/>
      <c r="F147" s="44"/>
      <c r="G147" s="44"/>
      <c r="H147" s="44"/>
      <c r="I147" s="44"/>
      <c r="J147" s="45"/>
    </row>
    <row r="148" spans="4:10" s="46" customFormat="1" ht="13.8" x14ac:dyDescent="0.3">
      <c r="D148" s="43"/>
      <c r="E148" s="44"/>
      <c r="F148" s="44"/>
      <c r="G148" s="44"/>
      <c r="H148" s="44"/>
      <c r="I148" s="44"/>
      <c r="J148" s="45"/>
    </row>
    <row r="149" spans="4:10" s="46" customFormat="1" ht="13.8" x14ac:dyDescent="0.3">
      <c r="D149" s="43"/>
      <c r="E149" s="44"/>
      <c r="F149" s="44"/>
      <c r="G149" s="44"/>
      <c r="H149" s="44"/>
      <c r="I149" s="44"/>
      <c r="J149" s="45"/>
    </row>
    <row r="150" spans="4:10" s="46" customFormat="1" ht="13.8" x14ac:dyDescent="0.3">
      <c r="D150" s="43"/>
      <c r="E150" s="44"/>
      <c r="F150" s="44"/>
      <c r="G150" s="44"/>
      <c r="H150" s="44"/>
      <c r="I150" s="44"/>
      <c r="J150" s="45"/>
    </row>
    <row r="151" spans="4:10" s="46" customFormat="1" ht="13.8" x14ac:dyDescent="0.3">
      <c r="D151" s="43"/>
      <c r="E151" s="44"/>
      <c r="F151" s="44"/>
      <c r="G151" s="44"/>
      <c r="H151" s="44"/>
      <c r="I151" s="44"/>
      <c r="J151" s="45"/>
    </row>
    <row r="152" spans="4:10" s="46" customFormat="1" ht="13.8" x14ac:dyDescent="0.3">
      <c r="D152" s="43"/>
      <c r="E152" s="44"/>
      <c r="F152" s="44"/>
      <c r="G152" s="44"/>
      <c r="H152" s="44"/>
      <c r="I152" s="44"/>
      <c r="J152" s="45"/>
    </row>
    <row r="153" spans="4:10" s="46" customFormat="1" ht="13.8" x14ac:dyDescent="0.3">
      <c r="D153" s="43"/>
      <c r="E153" s="44"/>
      <c r="F153" s="44"/>
      <c r="G153" s="44"/>
      <c r="H153" s="44"/>
      <c r="I153" s="44"/>
      <c r="J153" s="45"/>
    </row>
    <row r="154" spans="4:10" s="46" customFormat="1" ht="13.8" x14ac:dyDescent="0.3">
      <c r="D154" s="43"/>
      <c r="E154" s="44"/>
      <c r="F154" s="44"/>
      <c r="G154" s="44"/>
      <c r="H154" s="44"/>
      <c r="I154" s="44"/>
      <c r="J154" s="45"/>
    </row>
    <row r="155" spans="4:10" s="46" customFormat="1" ht="13.8" x14ac:dyDescent="0.3">
      <c r="D155" s="43"/>
      <c r="E155" s="44"/>
      <c r="F155" s="44"/>
      <c r="G155" s="44"/>
      <c r="H155" s="44"/>
      <c r="I155" s="44"/>
      <c r="J155" s="45"/>
    </row>
    <row r="156" spans="4:10" s="46" customFormat="1" ht="13.8" x14ac:dyDescent="0.3">
      <c r="D156" s="43"/>
      <c r="E156" s="44"/>
      <c r="F156" s="44"/>
      <c r="G156" s="44"/>
      <c r="H156" s="44"/>
      <c r="I156" s="44"/>
      <c r="J156" s="45"/>
    </row>
    <row r="157" spans="4:10" s="46" customFormat="1" ht="13.8" x14ac:dyDescent="0.3">
      <c r="D157" s="43"/>
      <c r="E157" s="44"/>
      <c r="F157" s="44"/>
      <c r="G157" s="44"/>
      <c r="H157" s="44"/>
      <c r="I157" s="44"/>
      <c r="J157" s="45"/>
    </row>
    <row r="158" spans="4:10" s="46" customFormat="1" ht="13.8" x14ac:dyDescent="0.3">
      <c r="D158" s="43"/>
      <c r="E158" s="44"/>
      <c r="F158" s="44"/>
      <c r="G158" s="44"/>
      <c r="H158" s="44"/>
      <c r="I158" s="44"/>
      <c r="J158" s="45"/>
    </row>
    <row r="159" spans="4:10" s="46" customFormat="1" ht="13.8" x14ac:dyDescent="0.3">
      <c r="D159" s="43"/>
      <c r="E159" s="44"/>
      <c r="F159" s="44"/>
      <c r="G159" s="44"/>
      <c r="H159" s="44"/>
      <c r="I159" s="44"/>
      <c r="J159" s="45"/>
    </row>
    <row r="160" spans="4:10" s="46" customFormat="1" ht="13.8" x14ac:dyDescent="0.3">
      <c r="D160" s="43"/>
      <c r="E160" s="44"/>
      <c r="F160" s="44"/>
      <c r="G160" s="44"/>
      <c r="H160" s="44"/>
      <c r="I160" s="44"/>
      <c r="J160" s="45"/>
    </row>
    <row r="161" spans="4:10" s="46" customFormat="1" ht="13.8" x14ac:dyDescent="0.3">
      <c r="D161" s="43"/>
      <c r="E161" s="44"/>
      <c r="F161" s="44"/>
      <c r="G161" s="44"/>
      <c r="H161" s="44"/>
      <c r="I161" s="44"/>
      <c r="J161" s="45"/>
    </row>
    <row r="162" spans="4:10" s="46" customFormat="1" ht="13.8" x14ac:dyDescent="0.3">
      <c r="D162" s="43"/>
      <c r="E162" s="44"/>
      <c r="F162" s="44"/>
      <c r="G162" s="44"/>
      <c r="H162" s="44"/>
      <c r="I162" s="44"/>
      <c r="J162" s="45"/>
    </row>
    <row r="163" spans="4:10" s="46" customFormat="1" ht="13.8" x14ac:dyDescent="0.3">
      <c r="D163" s="43"/>
      <c r="E163" s="44"/>
      <c r="F163" s="44"/>
      <c r="G163" s="44"/>
      <c r="H163" s="44"/>
      <c r="I163" s="44"/>
      <c r="J163" s="45"/>
    </row>
    <row r="164" spans="4:10" s="46" customFormat="1" ht="13.8" x14ac:dyDescent="0.3">
      <c r="D164" s="43"/>
      <c r="E164" s="44"/>
      <c r="F164" s="44"/>
      <c r="G164" s="44"/>
      <c r="H164" s="44"/>
      <c r="I164" s="44"/>
      <c r="J164" s="45"/>
    </row>
    <row r="165" spans="4:10" s="46" customFormat="1" ht="13.8" x14ac:dyDescent="0.3">
      <c r="D165" s="43"/>
      <c r="E165" s="44"/>
      <c r="F165" s="44"/>
      <c r="G165" s="44"/>
      <c r="H165" s="44"/>
      <c r="I165" s="44"/>
      <c r="J165" s="45"/>
    </row>
    <row r="166" spans="4:10" s="46" customFormat="1" ht="13.8" x14ac:dyDescent="0.3">
      <c r="D166" s="43"/>
      <c r="E166" s="44"/>
      <c r="F166" s="44"/>
      <c r="G166" s="44"/>
      <c r="H166" s="44"/>
      <c r="I166" s="44"/>
      <c r="J166" s="45"/>
    </row>
    <row r="167" spans="4:10" s="46" customFormat="1" ht="13.8" x14ac:dyDescent="0.3">
      <c r="D167" s="43"/>
      <c r="E167" s="44"/>
      <c r="F167" s="44"/>
      <c r="G167" s="44"/>
      <c r="H167" s="44"/>
      <c r="I167" s="44"/>
      <c r="J167" s="45"/>
    </row>
    <row r="168" spans="4:10" s="46" customFormat="1" ht="13.8" x14ac:dyDescent="0.3">
      <c r="D168" s="43"/>
      <c r="E168" s="44"/>
      <c r="F168" s="44"/>
      <c r="G168" s="44"/>
      <c r="H168" s="44"/>
      <c r="I168" s="44"/>
      <c r="J168" s="45"/>
    </row>
    <row r="169" spans="4:10" s="46" customFormat="1" ht="13.8" x14ac:dyDescent="0.3">
      <c r="D169" s="43"/>
      <c r="E169" s="44"/>
      <c r="F169" s="44"/>
      <c r="G169" s="44"/>
      <c r="H169" s="44"/>
      <c r="I169" s="44"/>
      <c r="J169" s="45"/>
    </row>
    <row r="170" spans="4:10" s="46" customFormat="1" ht="13.8" x14ac:dyDescent="0.3">
      <c r="D170" s="43"/>
      <c r="E170" s="44"/>
      <c r="F170" s="44"/>
      <c r="G170" s="44"/>
      <c r="H170" s="44"/>
      <c r="I170" s="44"/>
      <c r="J170" s="45"/>
    </row>
    <row r="171" spans="4:10" s="46" customFormat="1" ht="13.8" x14ac:dyDescent="0.3">
      <c r="D171" s="43"/>
      <c r="E171" s="44"/>
      <c r="F171" s="44"/>
      <c r="G171" s="44"/>
      <c r="H171" s="44"/>
      <c r="I171" s="44"/>
      <c r="J171" s="45"/>
    </row>
    <row r="172" spans="4:10" s="46" customFormat="1" ht="13.8" x14ac:dyDescent="0.3">
      <c r="D172" s="43"/>
      <c r="E172" s="44"/>
      <c r="F172" s="44"/>
      <c r="G172" s="44"/>
      <c r="H172" s="44"/>
      <c r="I172" s="44"/>
      <c r="J172" s="45"/>
    </row>
    <row r="173" spans="4:10" s="46" customFormat="1" ht="13.8" x14ac:dyDescent="0.3">
      <c r="D173" s="43"/>
      <c r="E173" s="44"/>
      <c r="F173" s="44"/>
      <c r="G173" s="44"/>
      <c r="H173" s="44"/>
      <c r="I173" s="44"/>
      <c r="J173" s="45"/>
    </row>
    <row r="174" spans="4:10" s="46" customFormat="1" ht="13.8" x14ac:dyDescent="0.3">
      <c r="D174" s="43"/>
      <c r="E174" s="44"/>
      <c r="F174" s="44"/>
      <c r="G174" s="44"/>
      <c r="H174" s="44"/>
      <c r="I174" s="44"/>
      <c r="J174" s="45"/>
    </row>
    <row r="175" spans="4:10" s="46" customFormat="1" ht="13.8" x14ac:dyDescent="0.3">
      <c r="D175" s="43"/>
      <c r="E175" s="44"/>
      <c r="F175" s="44"/>
      <c r="G175" s="44"/>
      <c r="H175" s="44"/>
      <c r="I175" s="44"/>
      <c r="J175" s="45"/>
    </row>
    <row r="176" spans="4:10" s="46" customFormat="1" ht="13.8" x14ac:dyDescent="0.3">
      <c r="D176" s="43"/>
      <c r="E176" s="44"/>
      <c r="F176" s="44"/>
      <c r="G176" s="44"/>
      <c r="H176" s="44"/>
      <c r="I176" s="44"/>
      <c r="J176" s="45"/>
    </row>
    <row r="177" spans="4:10" s="46" customFormat="1" ht="13.8" x14ac:dyDescent="0.3">
      <c r="D177" s="43"/>
      <c r="E177" s="44"/>
      <c r="F177" s="44"/>
      <c r="G177" s="44"/>
      <c r="H177" s="44"/>
      <c r="I177" s="44"/>
      <c r="J177" s="45"/>
    </row>
    <row r="178" spans="4:10" s="46" customFormat="1" ht="13.8" x14ac:dyDescent="0.3">
      <c r="D178" s="43"/>
      <c r="E178" s="44"/>
      <c r="F178" s="44"/>
      <c r="G178" s="44"/>
      <c r="H178" s="44"/>
      <c r="I178" s="44"/>
      <c r="J178" s="45"/>
    </row>
    <row r="179" spans="4:10" s="46" customFormat="1" ht="13.8" x14ac:dyDescent="0.3">
      <c r="D179" s="43"/>
      <c r="E179" s="44"/>
      <c r="F179" s="44"/>
      <c r="G179" s="44"/>
      <c r="H179" s="44"/>
      <c r="I179" s="44"/>
      <c r="J179" s="45"/>
    </row>
    <row r="180" spans="4:10" s="46" customFormat="1" ht="13.8" x14ac:dyDescent="0.3">
      <c r="D180" s="43"/>
      <c r="E180" s="44"/>
      <c r="F180" s="44"/>
      <c r="G180" s="44"/>
      <c r="H180" s="44"/>
      <c r="I180" s="44"/>
      <c r="J180" s="45"/>
    </row>
    <row r="181" spans="4:10" s="46" customFormat="1" ht="13.8" x14ac:dyDescent="0.3">
      <c r="D181" s="43"/>
      <c r="E181" s="44"/>
      <c r="F181" s="44"/>
      <c r="G181" s="44"/>
      <c r="H181" s="44"/>
      <c r="I181" s="44"/>
      <c r="J181" s="45"/>
    </row>
    <row r="182" spans="4:10" s="46" customFormat="1" ht="13.8" x14ac:dyDescent="0.3">
      <c r="D182" s="43"/>
      <c r="E182" s="44"/>
      <c r="F182" s="44"/>
      <c r="G182" s="44"/>
      <c r="H182" s="44"/>
      <c r="I182" s="44"/>
      <c r="J182" s="45"/>
    </row>
    <row r="183" spans="4:10" s="46" customFormat="1" ht="13.8" x14ac:dyDescent="0.3">
      <c r="D183" s="43"/>
      <c r="E183" s="44"/>
      <c r="F183" s="44"/>
      <c r="G183" s="44"/>
      <c r="H183" s="44"/>
      <c r="I183" s="44"/>
      <c r="J183" s="45"/>
    </row>
    <row r="184" spans="4:10" s="46" customFormat="1" ht="13.8" x14ac:dyDescent="0.3">
      <c r="D184" s="43"/>
      <c r="E184" s="44"/>
      <c r="F184" s="44"/>
      <c r="G184" s="44"/>
      <c r="H184" s="44"/>
      <c r="I184" s="44"/>
      <c r="J184" s="45"/>
    </row>
    <row r="185" spans="4:10" s="46" customFormat="1" ht="13.8" x14ac:dyDescent="0.3">
      <c r="D185" s="43"/>
      <c r="E185" s="44"/>
      <c r="F185" s="44"/>
      <c r="G185" s="44"/>
      <c r="H185" s="44"/>
      <c r="I185" s="44"/>
      <c r="J185" s="45"/>
    </row>
    <row r="186" spans="4:10" s="46" customFormat="1" ht="13.8" x14ac:dyDescent="0.3">
      <c r="D186" s="43"/>
      <c r="E186" s="44"/>
      <c r="F186" s="44"/>
      <c r="G186" s="44"/>
      <c r="H186" s="44"/>
      <c r="I186" s="44"/>
      <c r="J186" s="45"/>
    </row>
    <row r="187" spans="4:10" s="46" customFormat="1" ht="13.8" x14ac:dyDescent="0.3">
      <c r="D187" s="43"/>
      <c r="E187" s="44"/>
      <c r="F187" s="44"/>
      <c r="G187" s="44"/>
      <c r="H187" s="44"/>
      <c r="I187" s="44"/>
      <c r="J187" s="45"/>
    </row>
    <row r="188" spans="4:10" s="46" customFormat="1" ht="13.8" x14ac:dyDescent="0.3">
      <c r="D188" s="43"/>
      <c r="E188" s="44"/>
      <c r="F188" s="44"/>
      <c r="G188" s="44"/>
      <c r="H188" s="44"/>
      <c r="I188" s="44"/>
      <c r="J188" s="45"/>
    </row>
    <row r="189" spans="4:10" s="46" customFormat="1" ht="13.8" x14ac:dyDescent="0.3">
      <c r="D189" s="43"/>
      <c r="E189" s="44"/>
      <c r="F189" s="44"/>
      <c r="G189" s="44"/>
      <c r="H189" s="44"/>
      <c r="I189" s="44"/>
      <c r="J189" s="45"/>
    </row>
  </sheetData>
  <sheetProtection algorithmName="SHA-512" hashValue="i7rDuxz4pqmDGZ9IDqY1Ng0XRCipn2r0xhA5ok8FWJnY479/9hYdnXnAVa8E8iOWCYzGKeBAqEtTEF11u6eHCg==" saltValue="Q54n6cHJLjCvebF3fJ95yw==" spinCount="100000" sheet="1" objects="1" scenarios="1"/>
  <mergeCells count="20">
    <mergeCell ref="B40:C40"/>
    <mergeCell ref="B42:C42"/>
    <mergeCell ref="B45:C45"/>
    <mergeCell ref="B56:C56"/>
    <mergeCell ref="B76:J76"/>
    <mergeCell ref="B77:J77"/>
    <mergeCell ref="C1:J1"/>
    <mergeCell ref="C2:J2"/>
    <mergeCell ref="C3:J3"/>
    <mergeCell ref="C4:J4"/>
    <mergeCell ref="C5:J5"/>
    <mergeCell ref="B16:C16"/>
    <mergeCell ref="A8:B8"/>
    <mergeCell ref="A10:C10"/>
    <mergeCell ref="B11:C11"/>
    <mergeCell ref="B13:C13"/>
    <mergeCell ref="B58:C58"/>
    <mergeCell ref="B60:C60"/>
    <mergeCell ref="B32:C32"/>
    <mergeCell ref="B35:C35"/>
  </mergeCells>
  <conditionalFormatting sqref="E66">
    <cfRule type="expression" dxfId="9" priority="8">
      <formula>$E$66&gt;$C$8</formula>
    </cfRule>
  </conditionalFormatting>
  <conditionalFormatting sqref="F66">
    <cfRule type="expression" dxfId="8" priority="19">
      <formula>$F$66&gt;$J$7</formula>
    </cfRule>
  </conditionalFormatting>
  <conditionalFormatting sqref="F67:F68">
    <cfRule type="expression" dxfId="7" priority="20">
      <formula>$F$67&gt;$J$8</formula>
    </cfRule>
  </conditionalFormatting>
  <conditionalFormatting sqref="I66">
    <cfRule type="expression" dxfId="6" priority="21">
      <formula>$I$66&gt;$J$7</formula>
    </cfRule>
  </conditionalFormatting>
  <conditionalFormatting sqref="G66">
    <cfRule type="expression" dxfId="5" priority="22">
      <formula>$G$66&gt;$J$7</formula>
    </cfRule>
  </conditionalFormatting>
  <conditionalFormatting sqref="H66">
    <cfRule type="expression" dxfId="4" priority="23">
      <formula>$H$66&gt;$J$7</formula>
    </cfRule>
  </conditionalFormatting>
  <conditionalFormatting sqref="G67:G68">
    <cfRule type="expression" dxfId="3" priority="24">
      <formula>$G$67&gt;$J$8</formula>
    </cfRule>
  </conditionalFormatting>
  <conditionalFormatting sqref="H67:H68">
    <cfRule type="expression" dxfId="2" priority="25">
      <formula>$H$67&gt;$J$8</formula>
    </cfRule>
  </conditionalFormatting>
  <conditionalFormatting sqref="I67:I68">
    <cfRule type="expression" dxfId="1" priority="26">
      <formula>$I$67&gt;$J$8</formula>
    </cfRule>
  </conditionalFormatting>
  <pageMargins left="0.11811023622047245" right="0.11811023622047245" top="0.35433070866141736" bottom="0.19685039370078741" header="0.31496062992125984" footer="0.31496062992125984"/>
  <pageSetup paperSize="9" scale="70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workbookViewId="0">
      <selection activeCell="B7" sqref="B7"/>
    </sheetView>
  </sheetViews>
  <sheetFormatPr defaultColWidth="9.109375" defaultRowHeight="13.2" x14ac:dyDescent="0.25"/>
  <cols>
    <col min="1" max="1" width="9.109375" style="1" customWidth="1"/>
    <col min="2" max="2" width="43.44140625" style="1" customWidth="1"/>
    <col min="3" max="3" width="13.6640625" style="1" customWidth="1"/>
    <col min="4" max="4" width="13.44140625" style="1" customWidth="1"/>
    <col min="5" max="5" width="14.5546875" style="3" customWidth="1"/>
    <col min="6" max="6" width="13.5546875" style="1" customWidth="1"/>
    <col min="7" max="16384" width="9.109375" style="1"/>
  </cols>
  <sheetData>
    <row r="1" spans="1:12" s="63" customFormat="1" ht="15" x14ac:dyDescent="0.3">
      <c r="A1" s="176"/>
      <c r="B1" s="186" t="s">
        <v>228</v>
      </c>
      <c r="C1" s="186"/>
      <c r="D1" s="186"/>
      <c r="E1" s="186"/>
      <c r="F1" s="187"/>
      <c r="G1" s="137"/>
      <c r="H1" s="137"/>
      <c r="I1" s="137"/>
      <c r="J1" s="137"/>
      <c r="K1" s="137"/>
      <c r="L1" s="137"/>
    </row>
    <row r="2" spans="1:12" s="63" customFormat="1" ht="22.2" x14ac:dyDescent="0.3">
      <c r="A2" s="177"/>
      <c r="B2" s="189" t="s">
        <v>229</v>
      </c>
      <c r="C2" s="189"/>
      <c r="D2" s="189"/>
      <c r="E2" s="189"/>
      <c r="F2" s="190"/>
      <c r="G2" s="139"/>
      <c r="H2" s="139"/>
      <c r="I2" s="139"/>
      <c r="J2" s="139"/>
      <c r="K2" s="139"/>
      <c r="L2" s="139"/>
    </row>
    <row r="3" spans="1:12" s="63" customFormat="1" ht="14.4" x14ac:dyDescent="0.3">
      <c r="A3" s="177"/>
      <c r="B3" s="192" t="s">
        <v>230</v>
      </c>
      <c r="C3" s="192"/>
      <c r="D3" s="192"/>
      <c r="E3" s="192"/>
      <c r="F3" s="193"/>
      <c r="G3" s="141"/>
      <c r="H3" s="141"/>
      <c r="I3" s="141"/>
      <c r="J3" s="141"/>
      <c r="K3" s="141"/>
      <c r="L3" s="141"/>
    </row>
    <row r="4" spans="1:12" s="63" customFormat="1" ht="14.4" x14ac:dyDescent="0.3">
      <c r="A4" s="177"/>
      <c r="B4" s="203" t="s">
        <v>231</v>
      </c>
      <c r="C4" s="203"/>
      <c r="D4" s="203"/>
      <c r="E4" s="203"/>
      <c r="F4" s="204"/>
      <c r="G4" s="143"/>
      <c r="H4" s="143"/>
      <c r="I4" s="143"/>
      <c r="J4" s="143"/>
      <c r="K4" s="143"/>
      <c r="L4" s="143"/>
    </row>
    <row r="5" spans="1:12" s="63" customFormat="1" ht="14.4" x14ac:dyDescent="0.3">
      <c r="A5" s="171"/>
      <c r="B5" s="195" t="s">
        <v>249</v>
      </c>
      <c r="C5" s="195"/>
      <c r="D5" s="195"/>
      <c r="E5" s="195"/>
      <c r="F5" s="196"/>
      <c r="G5" s="143"/>
      <c r="H5" s="143"/>
      <c r="I5" s="143"/>
      <c r="J5" s="143"/>
      <c r="K5" s="143"/>
      <c r="L5" s="143"/>
    </row>
    <row r="7" spans="1:12" x14ac:dyDescent="0.25">
      <c r="A7" s="1" t="s">
        <v>2</v>
      </c>
      <c r="B7" s="2" t="s">
        <v>221</v>
      </c>
      <c r="E7" s="1" t="s">
        <v>3</v>
      </c>
      <c r="F7" s="29">
        <f>VLOOKUP(B7,'NEP SHS 2020'!A22:I38,8,0)</f>
        <v>1251000</v>
      </c>
    </row>
    <row r="8" spans="1:12" x14ac:dyDescent="0.25">
      <c r="B8" s="28" t="s">
        <v>110</v>
      </c>
      <c r="F8" s="30"/>
    </row>
    <row r="9" spans="1:12" x14ac:dyDescent="0.25">
      <c r="A9" s="1" t="s">
        <v>4</v>
      </c>
      <c r="B9" s="31" t="str">
        <f>VLOOKUP(B7,'NEP SHS 2020'!A22:I38,9,0)</f>
        <v>V</v>
      </c>
    </row>
    <row r="11" spans="1:12" ht="15" customHeight="1" x14ac:dyDescent="0.25">
      <c r="A11" s="210" t="s">
        <v>5</v>
      </c>
      <c r="B11" s="210"/>
      <c r="C11" s="210" t="s">
        <v>6</v>
      </c>
      <c r="D11" s="211" t="s">
        <v>7</v>
      </c>
      <c r="E11" s="212"/>
      <c r="F11" s="213"/>
    </row>
    <row r="12" spans="1:12" ht="28.8" customHeight="1" x14ac:dyDescent="0.25">
      <c r="A12" s="210"/>
      <c r="B12" s="210"/>
      <c r="C12" s="210"/>
      <c r="D12" s="178" t="s">
        <v>246</v>
      </c>
      <c r="E12" s="132" t="s">
        <v>224</v>
      </c>
      <c r="F12" s="179" t="s">
        <v>247</v>
      </c>
    </row>
    <row r="13" spans="1:12" x14ac:dyDescent="0.25">
      <c r="A13" s="206" t="s">
        <v>8</v>
      </c>
      <c r="B13" s="206"/>
      <c r="C13" s="4"/>
      <c r="D13" s="5"/>
      <c r="E13" s="6"/>
      <c r="F13" s="7"/>
    </row>
    <row r="14" spans="1:12" x14ac:dyDescent="0.25">
      <c r="A14" s="8"/>
      <c r="B14" s="4" t="s">
        <v>9</v>
      </c>
      <c r="C14" s="4" t="s">
        <v>10</v>
      </c>
      <c r="D14" s="27">
        <f>VLOOKUP($B$7,'NEP SHS 2020'!$A$22:$I$38,3,FALSE)</f>
        <v>0</v>
      </c>
      <c r="E14" s="10">
        <v>12000</v>
      </c>
      <c r="F14" s="11">
        <v>45000</v>
      </c>
    </row>
    <row r="15" spans="1:12" x14ac:dyDescent="0.25">
      <c r="A15" s="206" t="s">
        <v>11</v>
      </c>
      <c r="B15" s="206"/>
      <c r="C15" s="4"/>
      <c r="D15" s="12"/>
      <c r="E15" s="13"/>
      <c r="F15" s="14"/>
    </row>
    <row r="16" spans="1:12" x14ac:dyDescent="0.25">
      <c r="A16" s="8"/>
      <c r="B16" s="4" t="s">
        <v>12</v>
      </c>
      <c r="C16" s="4" t="s">
        <v>90</v>
      </c>
      <c r="D16" s="27"/>
      <c r="E16" s="10">
        <v>5000</v>
      </c>
      <c r="F16" s="11"/>
    </row>
    <row r="17" spans="1:7" x14ac:dyDescent="0.25">
      <c r="A17" s="8"/>
      <c r="B17" s="4" t="s">
        <v>13</v>
      </c>
      <c r="C17" s="4" t="s">
        <v>96</v>
      </c>
      <c r="D17" s="27"/>
      <c r="E17" s="10"/>
      <c r="F17" s="11"/>
    </row>
    <row r="18" spans="1:7" x14ac:dyDescent="0.25">
      <c r="A18" s="206" t="s">
        <v>14</v>
      </c>
      <c r="B18" s="206"/>
      <c r="C18" s="4"/>
      <c r="D18" s="12"/>
      <c r="E18" s="13"/>
      <c r="F18" s="14"/>
    </row>
    <row r="19" spans="1:7" x14ac:dyDescent="0.25">
      <c r="A19" s="15"/>
      <c r="B19" s="16" t="s">
        <v>15</v>
      </c>
      <c r="C19" s="4" t="s">
        <v>95</v>
      </c>
      <c r="D19" s="27"/>
      <c r="E19" s="10"/>
      <c r="F19" s="11"/>
    </row>
    <row r="20" spans="1:7" x14ac:dyDescent="0.25">
      <c r="A20" s="8"/>
      <c r="B20" s="4" t="s">
        <v>16</v>
      </c>
      <c r="C20" s="4" t="s">
        <v>97</v>
      </c>
      <c r="D20" s="27">
        <f>VLOOKUP($B$7,'NEP SHS 2020'!$A$22:$I$38,4,FALSE)</f>
        <v>0</v>
      </c>
      <c r="E20" s="10"/>
      <c r="F20" s="11">
        <v>45000</v>
      </c>
    </row>
    <row r="21" spans="1:7" x14ac:dyDescent="0.25">
      <c r="A21" s="4"/>
      <c r="B21" s="4" t="s">
        <v>17</v>
      </c>
      <c r="C21" s="4" t="s">
        <v>98</v>
      </c>
      <c r="D21" s="27"/>
      <c r="E21" s="10"/>
      <c r="F21" s="11"/>
    </row>
    <row r="22" spans="1:7" x14ac:dyDescent="0.25">
      <c r="A22" s="4"/>
      <c r="B22" s="4" t="s">
        <v>18</v>
      </c>
      <c r="C22" s="4" t="s">
        <v>99</v>
      </c>
      <c r="D22" s="27"/>
      <c r="E22" s="10"/>
      <c r="F22" s="11"/>
    </row>
    <row r="23" spans="1:7" x14ac:dyDescent="0.25">
      <c r="A23" s="4"/>
      <c r="B23" s="4" t="s">
        <v>19</v>
      </c>
      <c r="C23" s="4" t="s">
        <v>100</v>
      </c>
      <c r="D23" s="27"/>
      <c r="E23" s="10"/>
      <c r="F23" s="11"/>
    </row>
    <row r="24" spans="1:7" x14ac:dyDescent="0.25">
      <c r="A24" s="4"/>
      <c r="B24" s="4" t="s">
        <v>20</v>
      </c>
      <c r="C24" s="4" t="s">
        <v>101</v>
      </c>
      <c r="D24" s="27"/>
      <c r="E24" s="10"/>
      <c r="F24" s="11"/>
    </row>
    <row r="25" spans="1:7" x14ac:dyDescent="0.25">
      <c r="A25" s="4"/>
      <c r="B25" s="4" t="s">
        <v>21</v>
      </c>
      <c r="C25" s="4" t="s">
        <v>102</v>
      </c>
      <c r="D25" s="27"/>
      <c r="E25" s="10"/>
      <c r="F25" s="11"/>
    </row>
    <row r="26" spans="1:7" x14ac:dyDescent="0.25">
      <c r="A26" s="4"/>
      <c r="B26" s="4" t="s">
        <v>22</v>
      </c>
      <c r="C26" s="4" t="s">
        <v>23</v>
      </c>
      <c r="D26" s="27"/>
      <c r="E26" s="10"/>
      <c r="F26" s="11"/>
    </row>
    <row r="27" spans="1:7" x14ac:dyDescent="0.25">
      <c r="A27" s="4"/>
      <c r="B27" s="4" t="s">
        <v>24</v>
      </c>
      <c r="C27" s="4" t="s">
        <v>25</v>
      </c>
      <c r="D27" s="27"/>
      <c r="E27" s="10"/>
      <c r="F27" s="11"/>
    </row>
    <row r="28" spans="1:7" x14ac:dyDescent="0.25">
      <c r="A28" s="4"/>
      <c r="B28" s="4" t="s">
        <v>26</v>
      </c>
      <c r="C28" s="4" t="s">
        <v>27</v>
      </c>
      <c r="D28" s="27"/>
      <c r="E28" s="10"/>
      <c r="F28" s="11"/>
    </row>
    <row r="29" spans="1:7" x14ac:dyDescent="0.25">
      <c r="A29" s="4"/>
      <c r="B29" s="4" t="s">
        <v>28</v>
      </c>
      <c r="C29" s="4" t="s">
        <v>29</v>
      </c>
      <c r="D29" s="27"/>
      <c r="E29" s="10"/>
      <c r="F29" s="11"/>
    </row>
    <row r="30" spans="1:7" x14ac:dyDescent="0.25">
      <c r="A30" s="4"/>
      <c r="B30" s="4" t="s">
        <v>30</v>
      </c>
      <c r="C30" s="4" t="s">
        <v>31</v>
      </c>
      <c r="D30" s="27"/>
      <c r="E30" s="10"/>
      <c r="F30" s="11"/>
    </row>
    <row r="31" spans="1:7" x14ac:dyDescent="0.25">
      <c r="A31" s="4"/>
      <c r="B31" s="4" t="s">
        <v>32</v>
      </c>
      <c r="C31" s="4" t="s">
        <v>33</v>
      </c>
      <c r="D31" s="27"/>
      <c r="E31" s="10"/>
      <c r="F31" s="11"/>
    </row>
    <row r="32" spans="1:7" x14ac:dyDescent="0.25">
      <c r="A32" s="4"/>
      <c r="B32" s="4" t="s">
        <v>34</v>
      </c>
      <c r="C32" s="4" t="s">
        <v>35</v>
      </c>
      <c r="D32" s="27"/>
      <c r="E32" s="9"/>
      <c r="F32" s="10"/>
      <c r="G32" s="17"/>
    </row>
    <row r="33" spans="1:6" x14ac:dyDescent="0.25">
      <c r="A33" s="4"/>
      <c r="B33" s="4" t="s">
        <v>36</v>
      </c>
      <c r="C33" s="4" t="s">
        <v>37</v>
      </c>
      <c r="D33" s="27">
        <f>VLOOKUP($B$7,'NEP SHS 2020'!$A$22:$I$38,5,FALSE)</f>
        <v>0</v>
      </c>
      <c r="E33" s="10"/>
      <c r="F33" s="11"/>
    </row>
    <row r="34" spans="1:6" x14ac:dyDescent="0.25">
      <c r="A34" s="4"/>
      <c r="B34" s="8" t="s">
        <v>194</v>
      </c>
      <c r="C34" s="4"/>
      <c r="D34" s="27">
        <f>SUM(D19:D33)</f>
        <v>0</v>
      </c>
      <c r="E34" s="27">
        <f>SUM(E19:E33)</f>
        <v>0</v>
      </c>
      <c r="F34" s="27">
        <f>SUM(F19:F33)</f>
        <v>45000</v>
      </c>
    </row>
    <row r="35" spans="1:6" x14ac:dyDescent="0.25">
      <c r="A35" s="206" t="s">
        <v>38</v>
      </c>
      <c r="B35" s="206"/>
      <c r="C35" s="4"/>
      <c r="D35" s="12"/>
      <c r="E35" s="13"/>
      <c r="F35" s="14"/>
    </row>
    <row r="36" spans="1:6" x14ac:dyDescent="0.25">
      <c r="A36" s="4"/>
      <c r="B36" s="4" t="s">
        <v>39</v>
      </c>
      <c r="C36" s="4" t="s">
        <v>40</v>
      </c>
      <c r="D36" s="27">
        <f>VLOOKUP($B$7,'NEP SHS 2020'!$A$22:$I$38,6,FALSE)</f>
        <v>0</v>
      </c>
      <c r="E36" s="10"/>
      <c r="F36" s="11"/>
    </row>
    <row r="37" spans="1:6" x14ac:dyDescent="0.25">
      <c r="A37" s="4"/>
      <c r="B37" s="4" t="s">
        <v>41</v>
      </c>
      <c r="C37" s="4" t="s">
        <v>42</v>
      </c>
      <c r="D37" s="27">
        <f>VLOOKUP($B$7,'NEP SHS 2020'!$A$22:$I$38,7,FALSE)</f>
        <v>0</v>
      </c>
      <c r="E37" s="10"/>
      <c r="F37" s="11"/>
    </row>
    <row r="38" spans="1:6" x14ac:dyDescent="0.25">
      <c r="A38" s="206" t="s">
        <v>43</v>
      </c>
      <c r="B38" s="206"/>
      <c r="C38" s="4"/>
      <c r="D38" s="12"/>
      <c r="E38" s="13"/>
      <c r="F38" s="14"/>
    </row>
    <row r="39" spans="1:6" x14ac:dyDescent="0.25">
      <c r="A39" s="4"/>
      <c r="B39" s="4" t="s">
        <v>44</v>
      </c>
      <c r="C39" s="4" t="s">
        <v>45</v>
      </c>
      <c r="D39" s="27"/>
      <c r="E39" s="10"/>
      <c r="F39" s="11"/>
    </row>
    <row r="40" spans="1:6" x14ac:dyDescent="0.25">
      <c r="A40" s="4"/>
      <c r="B40" s="4" t="s">
        <v>46</v>
      </c>
      <c r="C40" s="18" t="s">
        <v>47</v>
      </c>
      <c r="D40" s="27"/>
      <c r="E40" s="10"/>
      <c r="F40" s="11"/>
    </row>
    <row r="41" spans="1:6" x14ac:dyDescent="0.25">
      <c r="A41" s="4"/>
      <c r="B41" s="4" t="s">
        <v>48</v>
      </c>
      <c r="C41" s="18" t="s">
        <v>49</v>
      </c>
      <c r="D41" s="27"/>
      <c r="E41" s="10"/>
      <c r="F41" s="11"/>
    </row>
    <row r="42" spans="1:6" x14ac:dyDescent="0.25">
      <c r="A42" s="4"/>
      <c r="B42" s="4" t="s">
        <v>50</v>
      </c>
      <c r="C42" s="18" t="s">
        <v>51</v>
      </c>
      <c r="D42" s="27"/>
      <c r="E42" s="10"/>
      <c r="F42" s="11"/>
    </row>
    <row r="43" spans="1:6" x14ac:dyDescent="0.25">
      <c r="A43" s="206" t="s">
        <v>108</v>
      </c>
      <c r="B43" s="206"/>
      <c r="C43" s="18"/>
      <c r="D43" s="24"/>
      <c r="E43" s="25"/>
      <c r="F43" s="26"/>
    </row>
    <row r="44" spans="1:6" x14ac:dyDescent="0.25">
      <c r="A44" s="4"/>
      <c r="B44" s="4" t="s">
        <v>91</v>
      </c>
      <c r="C44" s="18" t="s">
        <v>103</v>
      </c>
      <c r="D44" s="27"/>
      <c r="E44" s="10"/>
      <c r="F44" s="11"/>
    </row>
    <row r="45" spans="1:6" x14ac:dyDescent="0.25">
      <c r="A45" s="206" t="s">
        <v>52</v>
      </c>
      <c r="B45" s="206"/>
      <c r="C45" s="18"/>
      <c r="D45" s="12"/>
      <c r="E45" s="13"/>
      <c r="F45" s="14"/>
    </row>
    <row r="46" spans="1:6" x14ac:dyDescent="0.25">
      <c r="A46" s="4"/>
      <c r="B46" s="4" t="s">
        <v>53</v>
      </c>
      <c r="C46" s="18" t="s">
        <v>54</v>
      </c>
      <c r="D46" s="27"/>
      <c r="E46" s="10"/>
      <c r="F46" s="11"/>
    </row>
    <row r="47" spans="1:6" x14ac:dyDescent="0.25">
      <c r="A47" s="4"/>
      <c r="B47" s="4" t="s">
        <v>55</v>
      </c>
      <c r="C47" s="18" t="s">
        <v>56</v>
      </c>
      <c r="D47" s="27"/>
      <c r="E47" s="10"/>
      <c r="F47" s="11"/>
    </row>
    <row r="48" spans="1:6" x14ac:dyDescent="0.25">
      <c r="A48" s="8" t="s">
        <v>166</v>
      </c>
      <c r="B48" s="4"/>
      <c r="C48" s="18"/>
      <c r="D48" s="27"/>
      <c r="E48" s="10"/>
      <c r="F48" s="11"/>
    </row>
    <row r="49" spans="1:6" x14ac:dyDescent="0.25">
      <c r="A49" s="4"/>
      <c r="B49" s="4" t="s">
        <v>168</v>
      </c>
      <c r="C49" s="18" t="s">
        <v>167</v>
      </c>
      <c r="D49" s="27"/>
      <c r="E49" s="10"/>
      <c r="F49" s="11"/>
    </row>
    <row r="50" spans="1:6" x14ac:dyDescent="0.25">
      <c r="A50" s="206" t="s">
        <v>57</v>
      </c>
      <c r="B50" s="206"/>
      <c r="C50" s="18"/>
      <c r="D50" s="12"/>
      <c r="E50" s="13"/>
      <c r="F50" s="14"/>
    </row>
    <row r="51" spans="1:6" x14ac:dyDescent="0.25">
      <c r="A51" s="4"/>
      <c r="B51" s="4" t="s">
        <v>58</v>
      </c>
      <c r="C51" s="18"/>
      <c r="D51" s="12"/>
      <c r="E51" s="13"/>
      <c r="F51" s="14"/>
    </row>
    <row r="52" spans="1:6" x14ac:dyDescent="0.25">
      <c r="A52" s="4"/>
      <c r="B52" s="4" t="s">
        <v>59</v>
      </c>
      <c r="C52" s="18" t="s">
        <v>60</v>
      </c>
      <c r="D52" s="27"/>
      <c r="E52" s="10"/>
      <c r="F52" s="11"/>
    </row>
    <row r="53" spans="1:6" x14ac:dyDescent="0.25">
      <c r="A53" s="4"/>
      <c r="B53" s="4" t="s">
        <v>61</v>
      </c>
      <c r="C53" s="18" t="s">
        <v>62</v>
      </c>
      <c r="D53" s="27"/>
      <c r="E53" s="10"/>
      <c r="F53" s="11">
        <v>17000</v>
      </c>
    </row>
    <row r="54" spans="1:6" x14ac:dyDescent="0.25">
      <c r="A54" s="4"/>
      <c r="B54" s="4" t="s">
        <v>63</v>
      </c>
      <c r="C54" s="18"/>
      <c r="D54" s="12"/>
      <c r="E54" s="13"/>
      <c r="F54" s="14"/>
    </row>
    <row r="55" spans="1:6" x14ac:dyDescent="0.25">
      <c r="A55" s="4"/>
      <c r="B55" s="4" t="s">
        <v>64</v>
      </c>
      <c r="C55" s="19" t="s">
        <v>65</v>
      </c>
      <c r="D55" s="27"/>
      <c r="E55" s="10"/>
      <c r="F55" s="11"/>
    </row>
    <row r="56" spans="1:6" x14ac:dyDescent="0.25">
      <c r="A56" s="4"/>
      <c r="B56" s="4" t="s">
        <v>66</v>
      </c>
      <c r="C56" s="18" t="s">
        <v>67</v>
      </c>
      <c r="D56" s="27"/>
      <c r="E56" s="10"/>
      <c r="F56" s="11"/>
    </row>
    <row r="57" spans="1:6" x14ac:dyDescent="0.25">
      <c r="A57" s="4"/>
      <c r="B57" s="4" t="s">
        <v>68</v>
      </c>
      <c r="C57" s="18" t="s">
        <v>69</v>
      </c>
      <c r="D57" s="27"/>
      <c r="E57" s="10"/>
      <c r="F57" s="11"/>
    </row>
    <row r="58" spans="1:6" x14ac:dyDescent="0.25">
      <c r="A58" s="4"/>
      <c r="B58" s="4" t="s">
        <v>70</v>
      </c>
      <c r="C58" s="18" t="s">
        <v>71</v>
      </c>
      <c r="D58" s="27"/>
      <c r="E58" s="10"/>
      <c r="F58" s="11"/>
    </row>
    <row r="59" spans="1:6" x14ac:dyDescent="0.25">
      <c r="A59" s="4"/>
      <c r="B59" s="20" t="s">
        <v>72</v>
      </c>
      <c r="C59" s="18" t="s">
        <v>73</v>
      </c>
      <c r="D59" s="27"/>
      <c r="E59" s="10">
        <v>1100000</v>
      </c>
      <c r="F59" s="11">
        <v>1100000</v>
      </c>
    </row>
    <row r="60" spans="1:6" x14ac:dyDescent="0.25">
      <c r="A60" s="206" t="s">
        <v>74</v>
      </c>
      <c r="B60" s="206"/>
      <c r="C60" s="18"/>
      <c r="D60" s="12"/>
      <c r="E60" s="13"/>
      <c r="F60" s="14"/>
    </row>
    <row r="61" spans="1:6" x14ac:dyDescent="0.25">
      <c r="A61" s="4"/>
      <c r="B61" s="4" t="s">
        <v>75</v>
      </c>
      <c r="C61" s="18" t="s">
        <v>76</v>
      </c>
      <c r="D61" s="27"/>
      <c r="E61" s="10"/>
      <c r="F61" s="11"/>
    </row>
    <row r="62" spans="1:6" x14ac:dyDescent="0.25">
      <c r="A62" s="206" t="s">
        <v>77</v>
      </c>
      <c r="B62" s="206"/>
      <c r="C62" s="18"/>
      <c r="D62" s="12"/>
      <c r="E62" s="13"/>
      <c r="F62" s="14"/>
    </row>
    <row r="63" spans="1:6" x14ac:dyDescent="0.25">
      <c r="A63" s="4"/>
      <c r="B63" s="4" t="s">
        <v>77</v>
      </c>
      <c r="C63" s="19" t="s">
        <v>78</v>
      </c>
      <c r="D63" s="27"/>
      <c r="E63" s="10"/>
      <c r="F63" s="11"/>
    </row>
    <row r="64" spans="1:6" x14ac:dyDescent="0.25">
      <c r="A64" s="206" t="s">
        <v>79</v>
      </c>
      <c r="B64" s="206"/>
      <c r="C64" s="18"/>
      <c r="D64" s="12"/>
      <c r="E64" s="13"/>
      <c r="F64" s="14"/>
    </row>
    <row r="65" spans="1:6" x14ac:dyDescent="0.25">
      <c r="A65" s="4"/>
      <c r="B65" s="4" t="s">
        <v>80</v>
      </c>
      <c r="C65" s="18" t="s">
        <v>81</v>
      </c>
      <c r="D65" s="27"/>
      <c r="E65" s="10"/>
      <c r="F65" s="11"/>
    </row>
    <row r="66" spans="1:6" x14ac:dyDescent="0.25">
      <c r="A66" s="4"/>
      <c r="B66" s="4" t="s">
        <v>92</v>
      </c>
      <c r="C66" s="18" t="s">
        <v>104</v>
      </c>
      <c r="D66" s="27"/>
      <c r="E66" s="10"/>
      <c r="F66" s="11"/>
    </row>
    <row r="67" spans="1:6" x14ac:dyDescent="0.25">
      <c r="A67" s="4"/>
      <c r="B67" s="4" t="s">
        <v>93</v>
      </c>
      <c r="C67" s="18" t="s">
        <v>105</v>
      </c>
      <c r="D67" s="27"/>
      <c r="E67" s="10"/>
      <c r="F67" s="11"/>
    </row>
    <row r="68" spans="1:6" x14ac:dyDescent="0.25">
      <c r="A68" s="4"/>
      <c r="B68" s="4" t="s">
        <v>94</v>
      </c>
      <c r="C68" s="18" t="s">
        <v>106</v>
      </c>
      <c r="D68" s="27"/>
      <c r="E68" s="10"/>
      <c r="F68" s="11"/>
    </row>
    <row r="69" spans="1:6" x14ac:dyDescent="0.25">
      <c r="A69" s="4"/>
      <c r="B69" s="4" t="s">
        <v>94</v>
      </c>
      <c r="C69" s="18" t="s">
        <v>107</v>
      </c>
      <c r="D69" s="27"/>
      <c r="E69" s="10"/>
      <c r="F69" s="11"/>
    </row>
    <row r="70" spans="1:6" x14ac:dyDescent="0.25">
      <c r="A70" s="207" t="s">
        <v>82</v>
      </c>
      <c r="B70" s="207"/>
      <c r="C70" s="207"/>
      <c r="D70" s="21">
        <f>SUM(D14:D69)-D34</f>
        <v>0</v>
      </c>
      <c r="E70" s="21">
        <f>SUM(E14:E69)-E34</f>
        <v>1117000</v>
      </c>
      <c r="F70" s="21">
        <f>SUM(F14:F69)-F34</f>
        <v>1207000</v>
      </c>
    </row>
    <row r="72" spans="1:6" x14ac:dyDescent="0.25">
      <c r="B72" s="1" t="s">
        <v>83</v>
      </c>
      <c r="E72" s="1" t="s">
        <v>85</v>
      </c>
    </row>
    <row r="73" spans="1:6" x14ac:dyDescent="0.25">
      <c r="E73" s="1"/>
    </row>
    <row r="74" spans="1:6" x14ac:dyDescent="0.25">
      <c r="B74" s="22"/>
      <c r="E74" s="1"/>
    </row>
    <row r="75" spans="1:6" x14ac:dyDescent="0.25">
      <c r="B75" s="23" t="s">
        <v>84</v>
      </c>
      <c r="E75" s="33" t="s">
        <v>86</v>
      </c>
    </row>
    <row r="76" spans="1:6" x14ac:dyDescent="0.25">
      <c r="B76" s="32">
        <v>43836</v>
      </c>
      <c r="E76" s="34" t="s">
        <v>87</v>
      </c>
    </row>
    <row r="77" spans="1:6" x14ac:dyDescent="0.25">
      <c r="E77" s="3" t="s">
        <v>225</v>
      </c>
    </row>
    <row r="78" spans="1:6" ht="15" customHeight="1" x14ac:dyDescent="0.25">
      <c r="A78" s="209" t="s">
        <v>88</v>
      </c>
      <c r="B78" s="209"/>
      <c r="C78" s="209"/>
      <c r="D78" s="209"/>
      <c r="E78" s="209"/>
      <c r="F78" s="209"/>
    </row>
    <row r="81" spans="1:6" ht="15" customHeight="1" x14ac:dyDescent="0.25">
      <c r="A81" s="208" t="s">
        <v>226</v>
      </c>
      <c r="B81" s="208"/>
      <c r="C81" s="208"/>
      <c r="D81" s="208"/>
      <c r="E81" s="208"/>
      <c r="F81" s="208"/>
    </row>
    <row r="82" spans="1:6" ht="15" customHeight="1" x14ac:dyDescent="0.25">
      <c r="A82" s="209" t="s">
        <v>89</v>
      </c>
      <c r="B82" s="209"/>
      <c r="C82" s="209"/>
      <c r="D82" s="209"/>
      <c r="E82" s="209"/>
      <c r="F82" s="209"/>
    </row>
    <row r="83" spans="1:6" ht="15" customHeight="1" x14ac:dyDescent="0.25">
      <c r="B83" s="205"/>
      <c r="C83" s="205"/>
      <c r="D83" s="205"/>
      <c r="E83" s="205"/>
      <c r="F83" s="205"/>
    </row>
  </sheetData>
  <sheetProtection algorithmName="SHA-512" hashValue="L91ZIKz8q1z0xIuAYSLYdWfoEBaMDGfL70LO1jjMeqa+biCoJVaK9UqYK2S6PygkzTefXHav3T4nf3Kwq0B4UA==" saltValue="lXmn05anMZzW9+1vrnCZ9A==" spinCount="100000" sheet="1" objects="1" scenarios="1"/>
  <mergeCells count="24">
    <mergeCell ref="A50:B50"/>
    <mergeCell ref="A11:B12"/>
    <mergeCell ref="C11:C12"/>
    <mergeCell ref="D11:F11"/>
    <mergeCell ref="A13:B13"/>
    <mergeCell ref="A15:B15"/>
    <mergeCell ref="A18:B18"/>
    <mergeCell ref="A35:B35"/>
    <mergeCell ref="A38:B38"/>
    <mergeCell ref="A45:B45"/>
    <mergeCell ref="A43:B43"/>
    <mergeCell ref="B83:F83"/>
    <mergeCell ref="A60:B60"/>
    <mergeCell ref="A62:B62"/>
    <mergeCell ref="A64:B64"/>
    <mergeCell ref="A70:C70"/>
    <mergeCell ref="A81:F81"/>
    <mergeCell ref="A78:F78"/>
    <mergeCell ref="A82:F82"/>
    <mergeCell ref="B1:F1"/>
    <mergeCell ref="B2:F2"/>
    <mergeCell ref="B3:F3"/>
    <mergeCell ref="B4:F4"/>
    <mergeCell ref="B5:F5"/>
  </mergeCells>
  <conditionalFormatting sqref="F70">
    <cfRule type="expression" dxfId="0" priority="1">
      <formula>$F$70&gt;$F$7</formula>
    </cfRule>
  </conditionalFormatting>
  <printOptions horizontalCentered="1" verticalCentered="1"/>
  <pageMargins left="0.19685039370078741" right="0.19685039370078741" top="0.31496062992125984" bottom="0.55118110236220474" header="0.31496062992125984" footer="0.31496062992125984"/>
  <pageSetup paperSize="5" scale="80"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'NEP SHS 2020'!$A$22:$A$38</xm:f>
          </x14:formula1>
          <xm:sqref>B7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32"/>
  <sheetViews>
    <sheetView topLeftCell="F1" workbookViewId="0">
      <selection activeCell="A25" sqref="A25:BU25"/>
    </sheetView>
  </sheetViews>
  <sheetFormatPr defaultColWidth="9.109375" defaultRowHeight="13.8" x14ac:dyDescent="0.3"/>
  <cols>
    <col min="1" max="1" width="15.109375" style="67" customWidth="1"/>
    <col min="2" max="2" width="31" style="67" hidden="1" customWidth="1"/>
    <col min="3" max="3" width="47.6640625" style="67" hidden="1" customWidth="1"/>
    <col min="4" max="4" width="9.88671875" style="67" hidden="1" customWidth="1"/>
    <col min="5" max="5" width="42.88671875" style="67" customWidth="1"/>
    <col min="6" max="6" width="40.6640625" style="67" customWidth="1"/>
    <col min="7" max="7" width="12.88671875" style="67" hidden="1" customWidth="1"/>
    <col min="8" max="8" width="13.6640625" style="67" hidden="1" customWidth="1"/>
    <col min="9" max="9" width="5.88671875" style="68" hidden="1" customWidth="1"/>
    <col min="10" max="10" width="6" style="69" hidden="1" customWidth="1"/>
    <col min="11" max="11" width="5.5546875" style="68" hidden="1" customWidth="1"/>
    <col min="12" max="12" width="6.6640625" style="69" hidden="1" customWidth="1"/>
    <col min="13" max="13" width="5.88671875" style="68" hidden="1" customWidth="1"/>
    <col min="14" max="14" width="5.88671875" style="69" hidden="1" customWidth="1"/>
    <col min="15" max="15" width="5.88671875" style="68" hidden="1" customWidth="1"/>
    <col min="16" max="16" width="6.6640625" style="69" hidden="1" customWidth="1"/>
    <col min="17" max="17" width="5.33203125" style="68" hidden="1" customWidth="1"/>
    <col min="18" max="18" width="5.33203125" style="69" hidden="1" customWidth="1"/>
    <col min="19" max="19" width="5.33203125" style="68" hidden="1" customWidth="1"/>
    <col min="20" max="20" width="6.6640625" style="69" hidden="1" customWidth="1"/>
    <col min="21" max="21" width="5.44140625" style="68" hidden="1" customWidth="1"/>
    <col min="22" max="22" width="5.44140625" style="69" hidden="1" customWidth="1"/>
    <col min="23" max="23" width="5.44140625" style="68" hidden="1" customWidth="1"/>
    <col min="24" max="24" width="6.6640625" style="68" hidden="1" customWidth="1"/>
    <col min="25" max="25" width="12.6640625" style="68" hidden="1" customWidth="1"/>
    <col min="26" max="26" width="20.44140625" style="68" customWidth="1"/>
    <col min="27" max="27" width="14.33203125" style="68" customWidth="1"/>
    <col min="28" max="28" width="8.5546875" style="68" bestFit="1" customWidth="1"/>
    <col min="29" max="29" width="16.109375" style="68" customWidth="1"/>
    <col min="30" max="30" width="17.6640625" style="68" customWidth="1"/>
    <col min="31" max="31" width="13.44140625" style="68" customWidth="1"/>
    <col min="32" max="32" width="8.5546875" style="68" customWidth="1"/>
    <col min="33" max="33" width="13.33203125" style="68" customWidth="1"/>
    <col min="34" max="34" width="11.88671875" style="69" customWidth="1"/>
    <col min="35" max="35" width="12.6640625" style="68" customWidth="1"/>
    <col min="36" max="36" width="9.109375" style="69" customWidth="1"/>
    <col min="37" max="37" width="9.109375" style="68" customWidth="1"/>
    <col min="38" max="38" width="9.109375" style="69" customWidth="1"/>
    <col min="39" max="39" width="9.109375" style="68" customWidth="1"/>
    <col min="40" max="41" width="8.109375" style="68" customWidth="1"/>
    <col min="42" max="42" width="8.109375" style="69" customWidth="1"/>
    <col min="43" max="43" width="8.109375" style="68" customWidth="1"/>
    <col min="44" max="44" width="6.88671875" style="69" customWidth="1"/>
    <col min="45" max="45" width="6.88671875" style="68" customWidth="1"/>
    <col min="46" max="46" width="6.88671875" style="69" customWidth="1"/>
    <col min="47" max="47" width="6.88671875" style="68" customWidth="1"/>
    <col min="48" max="48" width="7.33203125" style="69" customWidth="1"/>
    <col min="49" max="49" width="7.33203125" style="68" customWidth="1"/>
    <col min="50" max="50" width="7.33203125" style="69" customWidth="1"/>
    <col min="51" max="51" width="7.33203125" style="67" customWidth="1"/>
    <col min="52" max="52" width="17.109375" style="70" customWidth="1"/>
    <col min="53" max="53" width="14.5546875" style="67" customWidth="1"/>
    <col min="54" max="54" width="14.6640625" style="67" customWidth="1"/>
    <col min="55" max="56" width="16.6640625" style="67" customWidth="1"/>
    <col min="57" max="60" width="7.6640625" style="67" customWidth="1"/>
    <col min="61" max="64" width="7" style="67" customWidth="1"/>
    <col min="65" max="68" width="7.109375" style="67" customWidth="1"/>
    <col min="69" max="72" width="7" style="67" customWidth="1"/>
    <col min="73" max="73" width="13.44140625" style="70" customWidth="1"/>
    <col min="74" max="78" width="9.109375" style="70"/>
    <col min="79" max="88" width="9.109375" style="67"/>
    <col min="89" max="16384" width="9.109375" style="122"/>
  </cols>
  <sheetData>
    <row r="1" spans="1:88" s="71" customFormat="1" ht="13.5" customHeight="1" x14ac:dyDescent="0.25">
      <c r="A1" s="65" t="s">
        <v>111</v>
      </c>
      <c r="B1" s="65"/>
      <c r="C1" s="66"/>
      <c r="D1" s="67"/>
      <c r="E1" s="67"/>
      <c r="F1" s="67"/>
      <c r="G1" s="67"/>
      <c r="H1" s="67"/>
      <c r="I1" s="68"/>
      <c r="J1" s="69"/>
      <c r="K1" s="68"/>
      <c r="L1" s="69"/>
      <c r="M1" s="68"/>
      <c r="N1" s="69"/>
      <c r="O1" s="68"/>
      <c r="P1" s="69"/>
      <c r="Q1" s="68"/>
      <c r="R1" s="69"/>
      <c r="S1" s="68"/>
      <c r="T1" s="69"/>
      <c r="U1" s="68"/>
      <c r="V1" s="69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9"/>
      <c r="AI1" s="68"/>
      <c r="AJ1" s="69"/>
      <c r="AK1" s="68"/>
      <c r="AL1" s="69"/>
      <c r="AM1" s="68"/>
      <c r="AN1" s="68"/>
      <c r="AO1" s="68"/>
      <c r="AP1" s="69"/>
      <c r="AQ1" s="68"/>
      <c r="AR1" s="69"/>
      <c r="AS1" s="68"/>
      <c r="AT1" s="69"/>
      <c r="AU1" s="68"/>
      <c r="AV1" s="69"/>
      <c r="AW1" s="68"/>
      <c r="AX1" s="69"/>
      <c r="AY1" s="67"/>
      <c r="AZ1" s="70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70"/>
      <c r="BV1" s="70"/>
      <c r="BW1" s="70"/>
      <c r="BX1" s="70"/>
      <c r="BY1" s="70"/>
      <c r="BZ1" s="70"/>
      <c r="CA1" s="67"/>
      <c r="CB1" s="67"/>
      <c r="CC1" s="67"/>
      <c r="CD1" s="67"/>
      <c r="CE1" s="67"/>
      <c r="CF1" s="67"/>
      <c r="CG1" s="67"/>
      <c r="CH1" s="67"/>
      <c r="CI1" s="67"/>
      <c r="CJ1" s="67"/>
    </row>
    <row r="2" spans="1:88" s="71" customFormat="1" ht="13.5" customHeight="1" x14ac:dyDescent="0.25">
      <c r="A2" s="72" t="s">
        <v>1</v>
      </c>
      <c r="B2" s="73"/>
      <c r="C2" s="73"/>
      <c r="D2" s="67"/>
      <c r="E2" s="67"/>
      <c r="F2" s="67"/>
      <c r="G2" s="67"/>
      <c r="H2" s="67"/>
      <c r="I2" s="68"/>
      <c r="J2" s="69"/>
      <c r="K2" s="68"/>
      <c r="L2" s="69"/>
      <c r="M2" s="68"/>
      <c r="N2" s="69"/>
      <c r="O2" s="68"/>
      <c r="P2" s="69"/>
      <c r="Q2" s="68"/>
      <c r="R2" s="69"/>
      <c r="S2" s="68"/>
      <c r="T2" s="69"/>
      <c r="U2" s="68"/>
      <c r="V2" s="69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9"/>
      <c r="AI2" s="68"/>
      <c r="AJ2" s="69"/>
      <c r="AK2" s="68"/>
      <c r="AL2" s="69"/>
      <c r="AM2" s="68"/>
      <c r="AN2" s="68"/>
      <c r="AO2" s="68"/>
      <c r="AP2" s="69"/>
      <c r="AQ2" s="68"/>
      <c r="AR2" s="69"/>
      <c r="AS2" s="68"/>
      <c r="AT2" s="69"/>
      <c r="AU2" s="68"/>
      <c r="AV2" s="69"/>
      <c r="AW2" s="68"/>
      <c r="AX2" s="69"/>
      <c r="AY2" s="67"/>
      <c r="AZ2" s="70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70"/>
      <c r="BV2" s="70"/>
      <c r="BW2" s="70"/>
      <c r="BX2" s="70"/>
      <c r="BY2" s="70"/>
      <c r="BZ2" s="70"/>
      <c r="CA2" s="67"/>
      <c r="CB2" s="67"/>
      <c r="CC2" s="67"/>
      <c r="CD2" s="67"/>
      <c r="CE2" s="67"/>
      <c r="CF2" s="67"/>
      <c r="CG2" s="67"/>
      <c r="CH2" s="67"/>
      <c r="CI2" s="67"/>
      <c r="CJ2" s="67"/>
    </row>
    <row r="3" spans="1:88" s="71" customFormat="1" ht="13.5" customHeight="1" x14ac:dyDescent="0.25">
      <c r="A3" s="65" t="s">
        <v>161</v>
      </c>
      <c r="B3" s="74"/>
      <c r="C3" s="65"/>
      <c r="D3" s="75"/>
      <c r="E3" s="75">
        <f>VLOOKUP(B4,'NEP SHS 2020'!A22:I38,2,0)</f>
        <v>341061</v>
      </c>
      <c r="F3" s="76"/>
      <c r="G3" s="76"/>
      <c r="H3" s="76"/>
      <c r="I3" s="214"/>
      <c r="J3" s="214"/>
      <c r="K3" s="214"/>
      <c r="L3" s="69"/>
      <c r="M3" s="68"/>
      <c r="N3" s="69"/>
      <c r="O3" s="68"/>
      <c r="P3" s="69"/>
      <c r="Q3" s="68"/>
      <c r="R3" s="69"/>
      <c r="S3" s="68"/>
      <c r="T3" s="69"/>
      <c r="U3" s="68"/>
      <c r="V3" s="69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9"/>
      <c r="AI3" s="68"/>
      <c r="AJ3" s="69"/>
      <c r="AK3" s="68"/>
      <c r="AL3" s="69"/>
      <c r="AM3" s="68"/>
      <c r="AN3" s="68"/>
      <c r="AO3" s="68"/>
      <c r="AP3" s="69"/>
      <c r="AQ3" s="68"/>
      <c r="AR3" s="69"/>
      <c r="AS3" s="68"/>
      <c r="AT3" s="69"/>
      <c r="AU3" s="68"/>
      <c r="AV3" s="69"/>
      <c r="AW3" s="68"/>
      <c r="AX3" s="69"/>
      <c r="AY3" s="67"/>
      <c r="AZ3" s="70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70"/>
      <c r="BV3" s="70"/>
      <c r="BW3" s="70"/>
      <c r="BX3" s="70"/>
      <c r="BY3" s="70"/>
      <c r="BZ3" s="70"/>
      <c r="CA3" s="67"/>
      <c r="CB3" s="67"/>
      <c r="CC3" s="67"/>
      <c r="CD3" s="67"/>
      <c r="CE3" s="67"/>
      <c r="CF3" s="67"/>
      <c r="CG3" s="67"/>
      <c r="CH3" s="67"/>
      <c r="CI3" s="67"/>
      <c r="CJ3" s="67"/>
    </row>
    <row r="4" spans="1:88" s="71" customFormat="1" ht="13.5" customHeight="1" x14ac:dyDescent="0.25">
      <c r="A4" s="65" t="s">
        <v>162</v>
      </c>
      <c r="B4" s="218" t="str">
        <f>'SOB SHS 2020'!B7</f>
        <v>Senior High School within Casisang Central School</v>
      </c>
      <c r="C4" s="218"/>
      <c r="D4" s="218"/>
      <c r="E4" s="218"/>
      <c r="F4" s="218"/>
      <c r="G4" s="67"/>
      <c r="H4" s="67"/>
      <c r="I4" s="68"/>
      <c r="J4" s="69"/>
      <c r="K4" s="68"/>
      <c r="L4" s="69"/>
      <c r="M4" s="68"/>
      <c r="N4" s="69"/>
      <c r="O4" s="68"/>
      <c r="P4" s="69"/>
      <c r="Q4" s="68"/>
      <c r="R4" s="69"/>
      <c r="S4" s="68"/>
      <c r="T4" s="69"/>
      <c r="U4" s="68"/>
      <c r="V4" s="69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9"/>
      <c r="AI4" s="68"/>
      <c r="AJ4" s="69"/>
      <c r="AK4" s="68"/>
      <c r="AL4" s="69"/>
      <c r="AM4" s="68"/>
      <c r="AN4" s="68"/>
      <c r="AO4" s="68"/>
      <c r="AP4" s="69"/>
      <c r="AQ4" s="68"/>
      <c r="AR4" s="69"/>
      <c r="AS4" s="68"/>
      <c r="AT4" s="69"/>
      <c r="AU4" s="68"/>
      <c r="AV4" s="69"/>
      <c r="AW4" s="68"/>
      <c r="AX4" s="69"/>
      <c r="AY4" s="67"/>
      <c r="AZ4" s="70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70"/>
      <c r="BV4" s="70"/>
      <c r="BW4" s="70"/>
      <c r="BX4" s="70"/>
      <c r="BY4" s="70"/>
      <c r="BZ4" s="70"/>
      <c r="CA4" s="67"/>
      <c r="CB4" s="67"/>
      <c r="CC4" s="67"/>
      <c r="CD4" s="67"/>
      <c r="CE4" s="67"/>
      <c r="CF4" s="67"/>
      <c r="CG4" s="67"/>
      <c r="CH4" s="67"/>
      <c r="CI4" s="67"/>
      <c r="CJ4" s="67"/>
    </row>
    <row r="5" spans="1:88" s="71" customFormat="1" ht="13.5" customHeight="1" x14ac:dyDescent="0.25">
      <c r="A5" s="65" t="s">
        <v>163</v>
      </c>
      <c r="B5" s="77">
        <v>2020</v>
      </c>
      <c r="C5" s="77"/>
      <c r="D5" s="75"/>
      <c r="E5" s="75">
        <v>2020</v>
      </c>
      <c r="F5" s="67"/>
      <c r="G5" s="67"/>
      <c r="H5" s="67"/>
      <c r="I5" s="68"/>
      <c r="J5" s="69"/>
      <c r="K5" s="68"/>
      <c r="L5" s="69"/>
      <c r="M5" s="68"/>
      <c r="N5" s="69"/>
      <c r="O5" s="68"/>
      <c r="P5" s="69"/>
      <c r="Q5" s="68"/>
      <c r="R5" s="69"/>
      <c r="S5" s="68"/>
      <c r="T5" s="69"/>
      <c r="U5" s="68"/>
      <c r="V5" s="69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9"/>
      <c r="AI5" s="68"/>
      <c r="AJ5" s="69"/>
      <c r="AK5" s="68"/>
      <c r="AL5" s="69"/>
      <c r="AM5" s="68"/>
      <c r="AN5" s="68"/>
      <c r="AO5" s="68"/>
      <c r="AP5" s="69"/>
      <c r="AQ5" s="68"/>
      <c r="AR5" s="69"/>
      <c r="AS5" s="68"/>
      <c r="AT5" s="69"/>
      <c r="AU5" s="68"/>
      <c r="AV5" s="69"/>
      <c r="AW5" s="68"/>
      <c r="AX5" s="69"/>
      <c r="AY5" s="67"/>
      <c r="AZ5" s="70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70"/>
      <c r="BV5" s="70"/>
      <c r="BW5" s="70"/>
      <c r="BX5" s="70"/>
      <c r="BY5" s="70"/>
      <c r="BZ5" s="70"/>
      <c r="CA5" s="67"/>
      <c r="CB5" s="67"/>
      <c r="CC5" s="67"/>
      <c r="CD5" s="67"/>
      <c r="CE5" s="67"/>
      <c r="CF5" s="67"/>
      <c r="CG5" s="67"/>
      <c r="CH5" s="67"/>
      <c r="CI5" s="67"/>
      <c r="CJ5" s="67"/>
    </row>
    <row r="6" spans="1:88" s="71" customFormat="1" ht="13.5" customHeight="1" x14ac:dyDescent="0.25">
      <c r="A6" s="78"/>
      <c r="B6" s="78"/>
      <c r="C6" s="67"/>
      <c r="D6" s="75"/>
      <c r="E6" s="75"/>
      <c r="F6" s="79"/>
      <c r="G6" s="79"/>
      <c r="H6" s="79"/>
      <c r="I6" s="68"/>
      <c r="J6" s="69"/>
      <c r="K6" s="68"/>
      <c r="L6" s="69"/>
      <c r="M6" s="68"/>
      <c r="N6" s="69"/>
      <c r="O6" s="68"/>
      <c r="P6" s="69"/>
      <c r="Q6" s="68"/>
      <c r="R6" s="69"/>
      <c r="S6" s="68"/>
      <c r="T6" s="69"/>
      <c r="U6" s="68"/>
      <c r="V6" s="69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9"/>
      <c r="AI6" s="68"/>
      <c r="AJ6" s="69"/>
      <c r="AK6" s="68"/>
      <c r="AL6" s="69"/>
      <c r="AM6" s="68"/>
      <c r="AN6" s="68"/>
      <c r="AO6" s="68"/>
      <c r="AP6" s="69"/>
      <c r="AQ6" s="68"/>
      <c r="AR6" s="69"/>
      <c r="AS6" s="68"/>
      <c r="AT6" s="69"/>
      <c r="AU6" s="68"/>
      <c r="AV6" s="69"/>
      <c r="AW6" s="68"/>
      <c r="AX6" s="69"/>
      <c r="AY6" s="67"/>
      <c r="AZ6" s="70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70"/>
      <c r="BV6" s="70"/>
      <c r="BW6" s="70"/>
      <c r="BX6" s="70"/>
      <c r="BY6" s="70"/>
      <c r="BZ6" s="70"/>
      <c r="CA6" s="67"/>
      <c r="CB6" s="67"/>
      <c r="CC6" s="67"/>
      <c r="CD6" s="67"/>
      <c r="CE6" s="67"/>
      <c r="CF6" s="67"/>
      <c r="CG6" s="67"/>
      <c r="CH6" s="67"/>
      <c r="CI6" s="67"/>
      <c r="CJ6" s="67"/>
    </row>
    <row r="7" spans="1:88" s="71" customFormat="1" ht="13.5" customHeight="1" x14ac:dyDescent="0.25">
      <c r="A7" s="65" t="str">
        <f>CONCATENATE("FY ",B5," PHYSICAL PLAN / FINANCIAL OBLIGATION / MONTHLY DISBURSEMENT PROGRAM")</f>
        <v>FY 2020 PHYSICAL PLAN / FINANCIAL OBLIGATION / MONTHLY DISBURSEMENT PROGRAM</v>
      </c>
      <c r="B7" s="65"/>
      <c r="C7" s="67"/>
      <c r="D7" s="75"/>
      <c r="E7" s="75"/>
      <c r="F7" s="79"/>
      <c r="G7" s="79"/>
      <c r="H7" s="79"/>
      <c r="I7" s="68"/>
      <c r="J7" s="69"/>
      <c r="K7" s="68"/>
      <c r="L7" s="69"/>
      <c r="M7" s="68"/>
      <c r="N7" s="69"/>
      <c r="O7" s="68"/>
      <c r="P7" s="69"/>
      <c r="Q7" s="68"/>
      <c r="R7" s="69"/>
      <c r="S7" s="68"/>
      <c r="T7" s="69"/>
      <c r="U7" s="68"/>
      <c r="V7" s="69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9"/>
      <c r="AI7" s="68"/>
      <c r="AJ7" s="69"/>
      <c r="AK7" s="68"/>
      <c r="AL7" s="69"/>
      <c r="AM7" s="68"/>
      <c r="AN7" s="68"/>
      <c r="AO7" s="68"/>
      <c r="AP7" s="69"/>
      <c r="AQ7" s="68"/>
      <c r="AR7" s="69"/>
      <c r="AS7" s="68"/>
      <c r="AT7" s="69"/>
      <c r="AU7" s="68"/>
      <c r="AV7" s="69"/>
      <c r="AW7" s="68"/>
      <c r="AX7" s="69"/>
      <c r="AY7" s="67"/>
      <c r="AZ7" s="70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70"/>
      <c r="BV7" s="70"/>
      <c r="BW7" s="70"/>
      <c r="BX7" s="70"/>
      <c r="BY7" s="70"/>
      <c r="BZ7" s="70"/>
      <c r="CA7" s="67"/>
      <c r="CB7" s="67"/>
      <c r="CC7" s="67"/>
      <c r="CD7" s="67"/>
      <c r="CE7" s="67"/>
      <c r="CF7" s="67"/>
      <c r="CG7" s="67"/>
      <c r="CH7" s="67"/>
      <c r="CI7" s="67"/>
      <c r="CJ7" s="67"/>
    </row>
    <row r="8" spans="1:88" s="71" customFormat="1" ht="13.5" customHeight="1" x14ac:dyDescent="0.25">
      <c r="A8" s="67"/>
      <c r="B8" s="67"/>
      <c r="C8" s="67"/>
      <c r="D8" s="67"/>
      <c r="E8" s="67"/>
      <c r="F8" s="67"/>
      <c r="G8" s="67"/>
      <c r="H8" s="67"/>
      <c r="I8" s="68"/>
      <c r="J8" s="69"/>
      <c r="K8" s="68"/>
      <c r="L8" s="69"/>
      <c r="M8" s="68"/>
      <c r="N8" s="69"/>
      <c r="O8" s="68"/>
      <c r="P8" s="69"/>
      <c r="Q8" s="68"/>
      <c r="R8" s="69"/>
      <c r="S8" s="68"/>
      <c r="T8" s="69"/>
      <c r="U8" s="68"/>
      <c r="V8" s="69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9"/>
      <c r="AI8" s="68"/>
      <c r="AJ8" s="69"/>
      <c r="AK8" s="68"/>
      <c r="AL8" s="69"/>
      <c r="AM8" s="68"/>
      <c r="AN8" s="68"/>
      <c r="AO8" s="68"/>
      <c r="AP8" s="69"/>
      <c r="AQ8" s="68"/>
      <c r="AR8" s="69"/>
      <c r="AS8" s="68"/>
      <c r="AT8" s="69"/>
      <c r="AU8" s="68"/>
      <c r="AV8" s="69"/>
      <c r="AW8" s="68"/>
      <c r="AX8" s="69"/>
      <c r="AY8" s="67"/>
      <c r="AZ8" s="70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70"/>
      <c r="BV8" s="70"/>
      <c r="BW8" s="70"/>
      <c r="BX8" s="70"/>
      <c r="BY8" s="70"/>
      <c r="BZ8" s="70"/>
      <c r="CA8" s="67"/>
      <c r="CB8" s="67"/>
      <c r="CC8" s="67"/>
      <c r="CD8" s="67"/>
      <c r="CE8" s="67"/>
      <c r="CF8" s="67"/>
      <c r="CG8" s="67"/>
      <c r="CH8" s="67"/>
      <c r="CI8" s="67"/>
      <c r="CJ8" s="67"/>
    </row>
    <row r="9" spans="1:88" s="71" customFormat="1" ht="13.5" customHeight="1" x14ac:dyDescent="0.25">
      <c r="A9" s="215" t="s">
        <v>112</v>
      </c>
      <c r="B9" s="216" t="s">
        <v>113</v>
      </c>
      <c r="C9" s="216" t="s">
        <v>114</v>
      </c>
      <c r="D9" s="215" t="s">
        <v>115</v>
      </c>
      <c r="E9" s="216" t="s">
        <v>116</v>
      </c>
      <c r="F9" s="216" t="s">
        <v>117</v>
      </c>
      <c r="G9" s="216" t="str">
        <f>CONCATENATE(B5-1," Accomplishments")</f>
        <v>2019 Accomplishments</v>
      </c>
      <c r="H9" s="216"/>
      <c r="I9" s="217" t="str">
        <f>CONCATENATE("FY ",B5," PHYSICAL TARGET")</f>
        <v>FY 2020 PHYSICAL TARGET</v>
      </c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6" t="s">
        <v>118</v>
      </c>
      <c r="AA9" s="216"/>
      <c r="AB9" s="216"/>
      <c r="AC9" s="220" t="s">
        <v>119</v>
      </c>
      <c r="AD9" s="215" t="s">
        <v>120</v>
      </c>
      <c r="AE9" s="216" t="s">
        <v>121</v>
      </c>
      <c r="AF9" s="216" t="str">
        <f>CONCATENATE("FY ",B5-1," Obligation")</f>
        <v>FY 2019 Obligation</v>
      </c>
      <c r="AG9" s="223"/>
      <c r="AH9" s="223"/>
      <c r="AI9" s="217" t="str">
        <f>CONCATENATE("FY ",B5," OBLIGATION PROGRAM")</f>
        <v>FY 2020 OBLIGATION PROGRAM</v>
      </c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6" t="s">
        <v>122</v>
      </c>
      <c r="BA9" s="215" t="s">
        <v>123</v>
      </c>
      <c r="BB9" s="215" t="s">
        <v>124</v>
      </c>
      <c r="BC9" s="215" t="s">
        <v>125</v>
      </c>
      <c r="BD9" s="217" t="str">
        <f>CONCATENATE("FY ",B5," MONTHLY DISBURSEMENT PROGRAM")</f>
        <v>FY 2020 MONTHLY DISBURSEMENT PROGRAM</v>
      </c>
      <c r="BE9" s="217"/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7"/>
      <c r="BQ9" s="217"/>
      <c r="BR9" s="217"/>
      <c r="BS9" s="217"/>
      <c r="BT9" s="217"/>
      <c r="BU9" s="224" t="s">
        <v>126</v>
      </c>
      <c r="BV9" s="70"/>
      <c r="BW9" s="70"/>
      <c r="BX9" s="70"/>
      <c r="BY9" s="70"/>
      <c r="BZ9" s="70"/>
      <c r="CA9" s="67"/>
      <c r="CB9" s="67"/>
      <c r="CC9" s="67"/>
      <c r="CD9" s="67"/>
      <c r="CE9" s="67"/>
      <c r="CF9" s="67"/>
      <c r="CG9" s="67"/>
      <c r="CH9" s="67"/>
      <c r="CI9" s="67"/>
      <c r="CJ9" s="67"/>
    </row>
    <row r="10" spans="1:88" s="71" customFormat="1" ht="13.5" customHeight="1" x14ac:dyDescent="0.25">
      <c r="A10" s="215"/>
      <c r="B10" s="216"/>
      <c r="C10" s="216"/>
      <c r="D10" s="215"/>
      <c r="E10" s="216"/>
      <c r="F10" s="216"/>
      <c r="G10" s="216"/>
      <c r="H10" s="216"/>
      <c r="I10" s="245" t="s">
        <v>127</v>
      </c>
      <c r="J10" s="245"/>
      <c r="K10" s="245"/>
      <c r="L10" s="245"/>
      <c r="M10" s="245" t="s">
        <v>128</v>
      </c>
      <c r="N10" s="245"/>
      <c r="O10" s="245"/>
      <c r="P10" s="245"/>
      <c r="Q10" s="245" t="s">
        <v>129</v>
      </c>
      <c r="R10" s="245"/>
      <c r="S10" s="245"/>
      <c r="T10" s="245"/>
      <c r="U10" s="245" t="s">
        <v>130</v>
      </c>
      <c r="V10" s="245"/>
      <c r="W10" s="245"/>
      <c r="X10" s="245"/>
      <c r="Y10" s="246" t="s">
        <v>131</v>
      </c>
      <c r="Z10" s="215" t="s">
        <v>132</v>
      </c>
      <c r="AA10" s="215" t="str">
        <f>CONCATENATE("Fiscal Year FY ",B5-1,"/",B5)</f>
        <v>Fiscal Year FY 2019/2020</v>
      </c>
      <c r="AB10" s="216" t="s">
        <v>133</v>
      </c>
      <c r="AC10" s="221"/>
      <c r="AD10" s="215"/>
      <c r="AE10" s="216"/>
      <c r="AF10" s="223"/>
      <c r="AG10" s="223"/>
      <c r="AH10" s="223"/>
      <c r="AI10" s="215" t="s">
        <v>134</v>
      </c>
      <c r="AJ10" s="217" t="s">
        <v>127</v>
      </c>
      <c r="AK10" s="217"/>
      <c r="AL10" s="217"/>
      <c r="AM10" s="217"/>
      <c r="AN10" s="217" t="s">
        <v>128</v>
      </c>
      <c r="AO10" s="217"/>
      <c r="AP10" s="217"/>
      <c r="AQ10" s="217"/>
      <c r="AR10" s="217" t="s">
        <v>129</v>
      </c>
      <c r="AS10" s="217"/>
      <c r="AT10" s="217"/>
      <c r="AU10" s="217"/>
      <c r="AV10" s="217" t="s">
        <v>130</v>
      </c>
      <c r="AW10" s="217"/>
      <c r="AX10" s="217"/>
      <c r="AY10" s="217"/>
      <c r="AZ10" s="216"/>
      <c r="BA10" s="215"/>
      <c r="BB10" s="215"/>
      <c r="BC10" s="215"/>
      <c r="BD10" s="215" t="s">
        <v>135</v>
      </c>
      <c r="BE10" s="217" t="s">
        <v>127</v>
      </c>
      <c r="BF10" s="217"/>
      <c r="BG10" s="217"/>
      <c r="BH10" s="217"/>
      <c r="BI10" s="217" t="s">
        <v>128</v>
      </c>
      <c r="BJ10" s="217"/>
      <c r="BK10" s="217"/>
      <c r="BL10" s="217"/>
      <c r="BM10" s="217" t="s">
        <v>129</v>
      </c>
      <c r="BN10" s="217"/>
      <c r="BO10" s="217"/>
      <c r="BP10" s="217"/>
      <c r="BQ10" s="217" t="s">
        <v>130</v>
      </c>
      <c r="BR10" s="217"/>
      <c r="BS10" s="217"/>
      <c r="BT10" s="217"/>
      <c r="BU10" s="225"/>
      <c r="BV10" s="70"/>
      <c r="BW10" s="70"/>
      <c r="BX10" s="70"/>
      <c r="BY10" s="70"/>
      <c r="BZ10" s="70"/>
      <c r="CA10" s="67"/>
      <c r="CB10" s="67"/>
      <c r="CC10" s="67"/>
      <c r="CD10" s="67"/>
      <c r="CE10" s="67"/>
      <c r="CF10" s="67"/>
      <c r="CG10" s="67"/>
      <c r="CH10" s="67"/>
      <c r="CI10" s="67"/>
      <c r="CJ10" s="67"/>
    </row>
    <row r="11" spans="1:88" s="71" customFormat="1" ht="24.75" customHeight="1" x14ac:dyDescent="0.25">
      <c r="A11" s="215"/>
      <c r="B11" s="216"/>
      <c r="C11" s="216"/>
      <c r="D11" s="215"/>
      <c r="E11" s="216"/>
      <c r="F11" s="216"/>
      <c r="G11" s="80" t="s">
        <v>136</v>
      </c>
      <c r="H11" s="80" t="s">
        <v>137</v>
      </c>
      <c r="I11" s="81" t="s">
        <v>138</v>
      </c>
      <c r="J11" s="81" t="s">
        <v>139</v>
      </c>
      <c r="K11" s="81" t="s">
        <v>140</v>
      </c>
      <c r="L11" s="82" t="s">
        <v>141</v>
      </c>
      <c r="M11" s="81" t="s">
        <v>142</v>
      </c>
      <c r="N11" s="81" t="s">
        <v>143</v>
      </c>
      <c r="O11" s="81" t="s">
        <v>144</v>
      </c>
      <c r="P11" s="82" t="s">
        <v>141</v>
      </c>
      <c r="Q11" s="81" t="s">
        <v>145</v>
      </c>
      <c r="R11" s="81" t="s">
        <v>146</v>
      </c>
      <c r="S11" s="81" t="s">
        <v>147</v>
      </c>
      <c r="T11" s="82" t="s">
        <v>141</v>
      </c>
      <c r="U11" s="81" t="s">
        <v>148</v>
      </c>
      <c r="V11" s="81" t="s">
        <v>149</v>
      </c>
      <c r="W11" s="81" t="s">
        <v>150</v>
      </c>
      <c r="X11" s="82" t="s">
        <v>141</v>
      </c>
      <c r="Y11" s="246"/>
      <c r="Z11" s="215"/>
      <c r="AA11" s="215"/>
      <c r="AB11" s="216"/>
      <c r="AC11" s="222"/>
      <c r="AD11" s="215"/>
      <c r="AE11" s="216"/>
      <c r="AF11" s="83" t="s">
        <v>141</v>
      </c>
      <c r="AG11" s="80" t="s">
        <v>136</v>
      </c>
      <c r="AH11" s="80" t="s">
        <v>137</v>
      </c>
      <c r="AI11" s="219"/>
      <c r="AJ11" s="81" t="s">
        <v>138</v>
      </c>
      <c r="AK11" s="81" t="s">
        <v>139</v>
      </c>
      <c r="AL11" s="81" t="s">
        <v>140</v>
      </c>
      <c r="AM11" s="82" t="s">
        <v>141</v>
      </c>
      <c r="AN11" s="81" t="s">
        <v>142</v>
      </c>
      <c r="AO11" s="81" t="s">
        <v>143</v>
      </c>
      <c r="AP11" s="81" t="s">
        <v>144</v>
      </c>
      <c r="AQ11" s="82" t="s">
        <v>141</v>
      </c>
      <c r="AR11" s="81" t="s">
        <v>145</v>
      </c>
      <c r="AS11" s="81" t="s">
        <v>146</v>
      </c>
      <c r="AT11" s="81" t="s">
        <v>147</v>
      </c>
      <c r="AU11" s="82" t="s">
        <v>141</v>
      </c>
      <c r="AV11" s="81" t="s">
        <v>148</v>
      </c>
      <c r="AW11" s="81" t="s">
        <v>149</v>
      </c>
      <c r="AX11" s="81" t="s">
        <v>150</v>
      </c>
      <c r="AY11" s="82" t="s">
        <v>141</v>
      </c>
      <c r="AZ11" s="216"/>
      <c r="BA11" s="215"/>
      <c r="BB11" s="215"/>
      <c r="BC11" s="215"/>
      <c r="BD11" s="215"/>
      <c r="BE11" s="81" t="s">
        <v>138</v>
      </c>
      <c r="BF11" s="81" t="s">
        <v>139</v>
      </c>
      <c r="BG11" s="81" t="s">
        <v>140</v>
      </c>
      <c r="BH11" s="82" t="s">
        <v>141</v>
      </c>
      <c r="BI11" s="81" t="s">
        <v>142</v>
      </c>
      <c r="BJ11" s="81" t="s">
        <v>143</v>
      </c>
      <c r="BK11" s="81" t="s">
        <v>144</v>
      </c>
      <c r="BL11" s="82" t="s">
        <v>141</v>
      </c>
      <c r="BM11" s="81" t="s">
        <v>145</v>
      </c>
      <c r="BN11" s="84" t="s">
        <v>146</v>
      </c>
      <c r="BO11" s="84" t="s">
        <v>147</v>
      </c>
      <c r="BP11" s="85" t="s">
        <v>141</v>
      </c>
      <c r="BQ11" s="84" t="s">
        <v>148</v>
      </c>
      <c r="BR11" s="84" t="s">
        <v>149</v>
      </c>
      <c r="BS11" s="84" t="s">
        <v>150</v>
      </c>
      <c r="BT11" s="82" t="s">
        <v>141</v>
      </c>
      <c r="BU11" s="226"/>
      <c r="BV11" s="70"/>
      <c r="BW11" s="70"/>
      <c r="BX11" s="70"/>
      <c r="BY11" s="70"/>
      <c r="BZ11" s="70"/>
      <c r="CA11" s="67"/>
      <c r="CB11" s="67"/>
      <c r="CC11" s="67"/>
      <c r="CD11" s="67"/>
      <c r="CE11" s="67"/>
      <c r="CF11" s="67"/>
      <c r="CG11" s="67"/>
      <c r="CH11" s="67"/>
      <c r="CI11" s="67"/>
      <c r="CJ11" s="67"/>
    </row>
    <row r="12" spans="1:88" s="71" customFormat="1" ht="13.5" customHeight="1" x14ac:dyDescent="0.25">
      <c r="A12" s="227" t="s">
        <v>160</v>
      </c>
      <c r="B12" s="228"/>
      <c r="C12" s="229"/>
      <c r="D12" s="215"/>
      <c r="E12" s="223"/>
      <c r="F12" s="230"/>
      <c r="G12" s="231"/>
      <c r="H12" s="231"/>
      <c r="I12" s="232"/>
      <c r="J12" s="232"/>
      <c r="K12" s="232"/>
      <c r="L12" s="233"/>
      <c r="M12" s="232"/>
      <c r="N12" s="232"/>
      <c r="O12" s="232"/>
      <c r="P12" s="233"/>
      <c r="Q12" s="232"/>
      <c r="R12" s="232"/>
      <c r="S12" s="232"/>
      <c r="T12" s="233"/>
      <c r="U12" s="232"/>
      <c r="V12" s="232"/>
      <c r="W12" s="232"/>
      <c r="X12" s="233"/>
      <c r="Y12" s="233"/>
      <c r="Z12" s="215"/>
      <c r="AA12" s="215"/>
      <c r="AB12" s="234"/>
      <c r="AC12" s="235"/>
      <c r="AD12" s="236"/>
      <c r="AE12" s="234"/>
      <c r="AF12" s="237"/>
      <c r="AG12" s="238"/>
      <c r="AH12" s="238"/>
      <c r="AI12" s="237"/>
      <c r="AJ12" s="238"/>
      <c r="AK12" s="238"/>
      <c r="AL12" s="238"/>
      <c r="AM12" s="237"/>
      <c r="AN12" s="238"/>
      <c r="AO12" s="238"/>
      <c r="AP12" s="238"/>
      <c r="AQ12" s="237"/>
      <c r="AR12" s="238"/>
      <c r="AS12" s="238"/>
      <c r="AT12" s="238"/>
      <c r="AU12" s="239"/>
      <c r="AV12" s="238"/>
      <c r="AW12" s="238"/>
      <c r="AX12" s="238"/>
      <c r="AY12" s="237"/>
      <c r="AZ12" s="240"/>
      <c r="BA12" s="237"/>
      <c r="BB12" s="237"/>
      <c r="BC12" s="237"/>
      <c r="BD12" s="237"/>
      <c r="BE12" s="238"/>
      <c r="BF12" s="238"/>
      <c r="BG12" s="238"/>
      <c r="BH12" s="237"/>
      <c r="BI12" s="238"/>
      <c r="BJ12" s="238"/>
      <c r="BK12" s="238"/>
      <c r="BL12" s="237"/>
      <c r="BM12" s="238"/>
      <c r="BN12" s="238"/>
      <c r="BO12" s="238"/>
      <c r="BP12" s="237"/>
      <c r="BQ12" s="238"/>
      <c r="BR12" s="238"/>
      <c r="BS12" s="238"/>
      <c r="BT12" s="237"/>
      <c r="BU12" s="241"/>
      <c r="BV12" s="70"/>
      <c r="BW12" s="70"/>
      <c r="BX12" s="70"/>
      <c r="BY12" s="70"/>
      <c r="BZ12" s="70"/>
      <c r="CA12" s="67"/>
      <c r="CB12" s="67"/>
      <c r="CC12" s="67"/>
      <c r="CD12" s="67"/>
      <c r="CE12" s="67"/>
      <c r="CF12" s="67"/>
      <c r="CG12" s="67"/>
      <c r="CH12" s="67"/>
      <c r="CI12" s="67"/>
      <c r="CJ12" s="67"/>
    </row>
    <row r="13" spans="1:88" s="71" customFormat="1" ht="13.5" customHeight="1" x14ac:dyDescent="0.25">
      <c r="A13" s="86"/>
      <c r="B13" s="87"/>
      <c r="C13" s="88"/>
      <c r="D13" s="83"/>
      <c r="E13" s="64" t="s">
        <v>8</v>
      </c>
      <c r="F13" s="64" t="s">
        <v>195</v>
      </c>
      <c r="G13" s="89">
        <v>0</v>
      </c>
      <c r="H13" s="89">
        <v>0</v>
      </c>
      <c r="I13" s="90">
        <v>0</v>
      </c>
      <c r="J13" s="90">
        <v>0</v>
      </c>
      <c r="K13" s="90">
        <v>0</v>
      </c>
      <c r="L13" s="82">
        <f t="shared" ref="L13:L24" si="0">SUM(I13+J13+K13)</f>
        <v>0</v>
      </c>
      <c r="M13" s="90">
        <v>0</v>
      </c>
      <c r="N13" s="90">
        <v>0</v>
      </c>
      <c r="O13" s="90">
        <v>0</v>
      </c>
      <c r="P13" s="82">
        <f t="shared" ref="P13:P24" si="1">SUM(M13+N13+O13)</f>
        <v>0</v>
      </c>
      <c r="Q13" s="90">
        <v>0</v>
      </c>
      <c r="R13" s="90">
        <v>0</v>
      </c>
      <c r="S13" s="90">
        <v>0</v>
      </c>
      <c r="T13" s="82">
        <f t="shared" ref="T13:T24" si="2">SUM(Q13+R13+S13)</f>
        <v>0</v>
      </c>
      <c r="U13" s="90">
        <v>0</v>
      </c>
      <c r="V13" s="90">
        <v>0</v>
      </c>
      <c r="W13" s="90">
        <v>0</v>
      </c>
      <c r="X13" s="82">
        <f t="shared" ref="X13:X24" si="3">SUM(U13+V13+W13)</f>
        <v>0</v>
      </c>
      <c r="Y13" s="82">
        <f t="shared" ref="Y13:Y24" si="4">L13+P13+T13+X13</f>
        <v>0</v>
      </c>
      <c r="Z13" s="83" t="s">
        <v>151</v>
      </c>
      <c r="AA13" s="83">
        <v>2019</v>
      </c>
      <c r="AB13" s="91">
        <v>0</v>
      </c>
      <c r="AC13" s="92"/>
      <c r="AD13" s="93" t="s">
        <v>153</v>
      </c>
      <c r="AE13" s="91" t="s">
        <v>154</v>
      </c>
      <c r="AF13" s="94">
        <f t="shared" ref="AF13:AF24" si="5">SUM(AG13+AH13)</f>
        <v>0</v>
      </c>
      <c r="AG13" s="95">
        <v>0</v>
      </c>
      <c r="AH13" s="95">
        <v>0</v>
      </c>
      <c r="AI13" s="94">
        <f t="shared" ref="AI13:AI24" si="6">AM13+AQ13+AU13+AY13</f>
        <v>0</v>
      </c>
      <c r="AJ13" s="95">
        <v>0</v>
      </c>
      <c r="AK13" s="95">
        <v>0</v>
      </c>
      <c r="AL13" s="95">
        <v>0</v>
      </c>
      <c r="AM13" s="94">
        <f t="shared" ref="AM13:AM24" si="7">SUM(AJ13+AK13+AL13)</f>
        <v>0</v>
      </c>
      <c r="AN13" s="95">
        <v>0</v>
      </c>
      <c r="AO13" s="95">
        <v>0</v>
      </c>
      <c r="AP13" s="95">
        <v>0</v>
      </c>
      <c r="AQ13" s="94">
        <f t="shared" ref="AQ13:AQ24" si="8">SUM(AN13+AO13+AP13)</f>
        <v>0</v>
      </c>
      <c r="AR13" s="95">
        <v>0</v>
      </c>
      <c r="AS13" s="95">
        <v>0</v>
      </c>
      <c r="AT13" s="95">
        <v>0</v>
      </c>
      <c r="AU13" s="94">
        <f>SUM(AR13+AS13+AT13)</f>
        <v>0</v>
      </c>
      <c r="AV13" s="95">
        <v>0</v>
      </c>
      <c r="AW13" s="95">
        <v>0</v>
      </c>
      <c r="AX13" s="95">
        <v>0</v>
      </c>
      <c r="AY13" s="94">
        <f>SUM(AV13+AW13+AX13)</f>
        <v>0</v>
      </c>
      <c r="AZ13" s="96" t="s">
        <v>152</v>
      </c>
      <c r="BA13" s="94">
        <f t="shared" ref="BA13:BA24" si="9">IF(AZ13="N",AI13,0)</f>
        <v>0</v>
      </c>
      <c r="BB13" s="94">
        <f t="shared" ref="BB13:BB24" si="10">BA13*0.05</f>
        <v>0</v>
      </c>
      <c r="BC13" s="94">
        <f t="shared" ref="BC13:BC24" si="11">BA13-BB13</f>
        <v>0</v>
      </c>
      <c r="BD13" s="94">
        <f t="shared" ref="BD13:BD24" si="12">BH13+BL13+BP13+BT13</f>
        <v>0</v>
      </c>
      <c r="BE13" s="95">
        <v>0</v>
      </c>
      <c r="BF13" s="95">
        <v>0</v>
      </c>
      <c r="BG13" s="95">
        <v>0</v>
      </c>
      <c r="BH13" s="94">
        <f t="shared" ref="BH13:BH24" si="13">SUM(BE13+BF13+BG13)</f>
        <v>0</v>
      </c>
      <c r="BI13" s="95">
        <v>0</v>
      </c>
      <c r="BJ13" s="95">
        <v>0</v>
      </c>
      <c r="BK13" s="95">
        <v>0</v>
      </c>
      <c r="BL13" s="94">
        <f t="shared" ref="BL13:BL24" si="14">SUM(BI13+BJ13+BK13)</f>
        <v>0</v>
      </c>
      <c r="BM13" s="95">
        <v>0</v>
      </c>
      <c r="BN13" s="95">
        <v>0</v>
      </c>
      <c r="BO13" s="95">
        <v>0</v>
      </c>
      <c r="BP13" s="94">
        <f t="shared" ref="BP13:BP24" si="15">SUM(BM13+BN13+BO13)</f>
        <v>0</v>
      </c>
      <c r="BQ13" s="95">
        <v>0</v>
      </c>
      <c r="BR13" s="95">
        <v>0</v>
      </c>
      <c r="BS13" s="95">
        <v>0</v>
      </c>
      <c r="BT13" s="94">
        <f t="shared" ref="BT13:BT24" si="16">SUM(BQ13+BR13+BS13)</f>
        <v>0</v>
      </c>
      <c r="BU13" s="97"/>
      <c r="BV13" s="70"/>
      <c r="BW13" s="70"/>
      <c r="BX13" s="70"/>
      <c r="BY13" s="70"/>
      <c r="BZ13" s="70"/>
      <c r="CA13" s="67"/>
      <c r="CB13" s="67"/>
      <c r="CC13" s="67"/>
      <c r="CD13" s="67"/>
      <c r="CE13" s="67"/>
      <c r="CF13" s="67"/>
      <c r="CG13" s="67"/>
      <c r="CH13" s="67"/>
      <c r="CI13" s="67"/>
      <c r="CJ13" s="67"/>
    </row>
    <row r="14" spans="1:88" s="71" customFormat="1" ht="13.5" customHeight="1" x14ac:dyDescent="0.25">
      <c r="A14" s="86"/>
      <c r="B14" s="87"/>
      <c r="C14" s="88"/>
      <c r="D14" s="83"/>
      <c r="E14" s="64" t="s">
        <v>11</v>
      </c>
      <c r="F14" s="64" t="s">
        <v>195</v>
      </c>
      <c r="G14" s="89">
        <v>0</v>
      </c>
      <c r="H14" s="89">
        <v>0</v>
      </c>
      <c r="I14" s="90">
        <v>0</v>
      </c>
      <c r="J14" s="90">
        <v>0</v>
      </c>
      <c r="K14" s="90">
        <v>0</v>
      </c>
      <c r="L14" s="82">
        <f t="shared" si="0"/>
        <v>0</v>
      </c>
      <c r="M14" s="90">
        <v>0</v>
      </c>
      <c r="N14" s="90">
        <v>0</v>
      </c>
      <c r="O14" s="90">
        <v>0</v>
      </c>
      <c r="P14" s="82">
        <f t="shared" si="1"/>
        <v>0</v>
      </c>
      <c r="Q14" s="90">
        <v>0</v>
      </c>
      <c r="R14" s="90">
        <v>0</v>
      </c>
      <c r="S14" s="90">
        <v>0</v>
      </c>
      <c r="T14" s="82">
        <f t="shared" si="2"/>
        <v>0</v>
      </c>
      <c r="U14" s="90">
        <v>0</v>
      </c>
      <c r="V14" s="90">
        <v>0</v>
      </c>
      <c r="W14" s="90">
        <v>0</v>
      </c>
      <c r="X14" s="82">
        <f t="shared" si="3"/>
        <v>0</v>
      </c>
      <c r="Y14" s="82">
        <f t="shared" si="4"/>
        <v>0</v>
      </c>
      <c r="Z14" s="83" t="s">
        <v>151</v>
      </c>
      <c r="AA14" s="83">
        <v>2019</v>
      </c>
      <c r="AB14" s="91">
        <v>0</v>
      </c>
      <c r="AC14" s="92"/>
      <c r="AD14" s="93" t="s">
        <v>153</v>
      </c>
      <c r="AE14" s="91" t="s">
        <v>154</v>
      </c>
      <c r="AF14" s="94">
        <f t="shared" si="5"/>
        <v>0</v>
      </c>
      <c r="AG14" s="95">
        <v>0</v>
      </c>
      <c r="AH14" s="95">
        <v>0</v>
      </c>
      <c r="AI14" s="94">
        <f t="shared" si="6"/>
        <v>0</v>
      </c>
      <c r="AJ14" s="95">
        <v>0</v>
      </c>
      <c r="AK14" s="95">
        <v>0</v>
      </c>
      <c r="AL14" s="95">
        <v>0</v>
      </c>
      <c r="AM14" s="94">
        <f t="shared" si="7"/>
        <v>0</v>
      </c>
      <c r="AN14" s="95">
        <v>0</v>
      </c>
      <c r="AO14" s="95">
        <v>0</v>
      </c>
      <c r="AP14" s="95">
        <v>0</v>
      </c>
      <c r="AQ14" s="94">
        <f t="shared" si="8"/>
        <v>0</v>
      </c>
      <c r="AR14" s="95">
        <v>0</v>
      </c>
      <c r="AS14" s="95">
        <v>0</v>
      </c>
      <c r="AT14" s="95">
        <v>0</v>
      </c>
      <c r="AU14" s="94">
        <f t="shared" ref="AU14:AU24" si="17">SUM(AR14+AS14+AT14)</f>
        <v>0</v>
      </c>
      <c r="AV14" s="95">
        <v>0</v>
      </c>
      <c r="AW14" s="95">
        <v>0</v>
      </c>
      <c r="AX14" s="95">
        <v>0</v>
      </c>
      <c r="AY14" s="94">
        <f t="shared" ref="AY14:AY24" si="18">SUM(AV14+AW14+AX14)</f>
        <v>0</v>
      </c>
      <c r="AZ14" s="96" t="s">
        <v>152</v>
      </c>
      <c r="BA14" s="94">
        <f t="shared" si="9"/>
        <v>0</v>
      </c>
      <c r="BB14" s="94">
        <f t="shared" si="10"/>
        <v>0</v>
      </c>
      <c r="BC14" s="94">
        <f t="shared" si="11"/>
        <v>0</v>
      </c>
      <c r="BD14" s="94">
        <f t="shared" si="12"/>
        <v>0</v>
      </c>
      <c r="BE14" s="95">
        <v>0</v>
      </c>
      <c r="BF14" s="95">
        <v>0</v>
      </c>
      <c r="BG14" s="95">
        <v>0</v>
      </c>
      <c r="BH14" s="94">
        <f t="shared" si="13"/>
        <v>0</v>
      </c>
      <c r="BI14" s="95">
        <v>0</v>
      </c>
      <c r="BJ14" s="95">
        <v>0</v>
      </c>
      <c r="BK14" s="95">
        <v>0</v>
      </c>
      <c r="BL14" s="94">
        <f t="shared" si="14"/>
        <v>0</v>
      </c>
      <c r="BM14" s="95">
        <v>0</v>
      </c>
      <c r="BN14" s="95">
        <v>0</v>
      </c>
      <c r="BO14" s="95">
        <v>0</v>
      </c>
      <c r="BP14" s="94">
        <f t="shared" si="15"/>
        <v>0</v>
      </c>
      <c r="BQ14" s="95">
        <v>0</v>
      </c>
      <c r="BR14" s="95">
        <v>0</v>
      </c>
      <c r="BS14" s="95">
        <v>0</v>
      </c>
      <c r="BT14" s="94">
        <f t="shared" si="16"/>
        <v>0</v>
      </c>
      <c r="BU14" s="97"/>
      <c r="BV14" s="70"/>
      <c r="BW14" s="70"/>
      <c r="BX14" s="70"/>
      <c r="BY14" s="70"/>
      <c r="BZ14" s="70"/>
      <c r="CA14" s="67"/>
      <c r="CB14" s="67"/>
      <c r="CC14" s="67"/>
      <c r="CD14" s="67"/>
      <c r="CE14" s="67"/>
      <c r="CF14" s="67"/>
      <c r="CG14" s="67"/>
      <c r="CH14" s="67"/>
      <c r="CI14" s="67"/>
      <c r="CJ14" s="67"/>
    </row>
    <row r="15" spans="1:88" s="71" customFormat="1" ht="13.5" customHeight="1" x14ac:dyDescent="0.25">
      <c r="A15" s="86"/>
      <c r="B15" s="87"/>
      <c r="C15" s="88"/>
      <c r="D15" s="83"/>
      <c r="E15" s="64" t="s">
        <v>14</v>
      </c>
      <c r="F15" s="64" t="s">
        <v>195</v>
      </c>
      <c r="G15" s="89">
        <v>0</v>
      </c>
      <c r="H15" s="89">
        <v>0</v>
      </c>
      <c r="I15" s="90">
        <v>0</v>
      </c>
      <c r="J15" s="90">
        <v>0</v>
      </c>
      <c r="K15" s="90">
        <v>0</v>
      </c>
      <c r="L15" s="82">
        <f t="shared" si="0"/>
        <v>0</v>
      </c>
      <c r="M15" s="90">
        <v>0</v>
      </c>
      <c r="N15" s="90">
        <v>0</v>
      </c>
      <c r="O15" s="90">
        <v>0</v>
      </c>
      <c r="P15" s="82">
        <f t="shared" si="1"/>
        <v>0</v>
      </c>
      <c r="Q15" s="90">
        <v>0</v>
      </c>
      <c r="R15" s="90">
        <v>0</v>
      </c>
      <c r="S15" s="90">
        <v>0</v>
      </c>
      <c r="T15" s="82">
        <f t="shared" si="2"/>
        <v>0</v>
      </c>
      <c r="U15" s="90">
        <v>0</v>
      </c>
      <c r="V15" s="90">
        <v>0</v>
      </c>
      <c r="W15" s="90">
        <v>0</v>
      </c>
      <c r="X15" s="82">
        <f t="shared" si="3"/>
        <v>0</v>
      </c>
      <c r="Y15" s="82">
        <f t="shared" si="4"/>
        <v>0</v>
      </c>
      <c r="Z15" s="83" t="s">
        <v>151</v>
      </c>
      <c r="AA15" s="83">
        <v>2019</v>
      </c>
      <c r="AB15" s="91">
        <v>0</v>
      </c>
      <c r="AC15" s="92"/>
      <c r="AD15" s="93" t="s">
        <v>153</v>
      </c>
      <c r="AE15" s="91" t="s">
        <v>154</v>
      </c>
      <c r="AF15" s="94">
        <f t="shared" si="5"/>
        <v>0</v>
      </c>
      <c r="AG15" s="95">
        <v>0</v>
      </c>
      <c r="AH15" s="95">
        <v>0</v>
      </c>
      <c r="AI15" s="94">
        <f t="shared" si="6"/>
        <v>0</v>
      </c>
      <c r="AJ15" s="95">
        <v>0</v>
      </c>
      <c r="AK15" s="95">
        <v>0</v>
      </c>
      <c r="AL15" s="95">
        <v>0</v>
      </c>
      <c r="AM15" s="94">
        <f t="shared" si="7"/>
        <v>0</v>
      </c>
      <c r="AN15" s="95">
        <v>0</v>
      </c>
      <c r="AO15" s="95">
        <v>0</v>
      </c>
      <c r="AP15" s="95">
        <v>0</v>
      </c>
      <c r="AQ15" s="94">
        <f t="shared" si="8"/>
        <v>0</v>
      </c>
      <c r="AR15" s="95">
        <v>0</v>
      </c>
      <c r="AS15" s="95">
        <v>0</v>
      </c>
      <c r="AT15" s="95">
        <v>0</v>
      </c>
      <c r="AU15" s="94">
        <f t="shared" si="17"/>
        <v>0</v>
      </c>
      <c r="AV15" s="95">
        <v>0</v>
      </c>
      <c r="AW15" s="95">
        <v>0</v>
      </c>
      <c r="AX15" s="95">
        <v>0</v>
      </c>
      <c r="AY15" s="94">
        <f t="shared" si="18"/>
        <v>0</v>
      </c>
      <c r="AZ15" s="96" t="s">
        <v>152</v>
      </c>
      <c r="BA15" s="94">
        <f t="shared" si="9"/>
        <v>0</v>
      </c>
      <c r="BB15" s="94">
        <f t="shared" si="10"/>
        <v>0</v>
      </c>
      <c r="BC15" s="94">
        <f t="shared" si="11"/>
        <v>0</v>
      </c>
      <c r="BD15" s="94">
        <f t="shared" si="12"/>
        <v>0</v>
      </c>
      <c r="BE15" s="95">
        <v>0</v>
      </c>
      <c r="BF15" s="95">
        <v>0</v>
      </c>
      <c r="BG15" s="95">
        <v>0</v>
      </c>
      <c r="BH15" s="94">
        <f t="shared" si="13"/>
        <v>0</v>
      </c>
      <c r="BI15" s="95">
        <v>0</v>
      </c>
      <c r="BJ15" s="95">
        <v>0</v>
      </c>
      <c r="BK15" s="95">
        <v>0</v>
      </c>
      <c r="BL15" s="94">
        <f t="shared" si="14"/>
        <v>0</v>
      </c>
      <c r="BM15" s="95">
        <v>0</v>
      </c>
      <c r="BN15" s="95">
        <v>0</v>
      </c>
      <c r="BO15" s="95">
        <v>0</v>
      </c>
      <c r="BP15" s="94">
        <f t="shared" si="15"/>
        <v>0</v>
      </c>
      <c r="BQ15" s="95">
        <v>0</v>
      </c>
      <c r="BR15" s="95">
        <v>0</v>
      </c>
      <c r="BS15" s="95">
        <v>0</v>
      </c>
      <c r="BT15" s="94">
        <f t="shared" si="16"/>
        <v>0</v>
      </c>
      <c r="BU15" s="97"/>
      <c r="BV15" s="70"/>
      <c r="BW15" s="70"/>
      <c r="BX15" s="70"/>
      <c r="BY15" s="70"/>
      <c r="BZ15" s="70"/>
      <c r="CA15" s="67"/>
      <c r="CB15" s="67"/>
      <c r="CC15" s="67"/>
      <c r="CD15" s="67"/>
      <c r="CE15" s="67"/>
      <c r="CF15" s="67"/>
      <c r="CG15" s="67"/>
      <c r="CH15" s="67"/>
      <c r="CI15" s="67"/>
      <c r="CJ15" s="67"/>
    </row>
    <row r="16" spans="1:88" s="71" customFormat="1" ht="13.5" customHeight="1" x14ac:dyDescent="0.25">
      <c r="A16" s="86"/>
      <c r="B16" s="87"/>
      <c r="C16" s="88"/>
      <c r="D16" s="83"/>
      <c r="E16" s="64" t="s">
        <v>38</v>
      </c>
      <c r="F16" s="64" t="s">
        <v>195</v>
      </c>
      <c r="G16" s="89">
        <v>0</v>
      </c>
      <c r="H16" s="89">
        <v>0</v>
      </c>
      <c r="I16" s="90">
        <v>0</v>
      </c>
      <c r="J16" s="90">
        <v>0</v>
      </c>
      <c r="K16" s="90">
        <v>0</v>
      </c>
      <c r="L16" s="82">
        <f t="shared" si="0"/>
        <v>0</v>
      </c>
      <c r="M16" s="90">
        <v>0</v>
      </c>
      <c r="N16" s="90">
        <v>0</v>
      </c>
      <c r="O16" s="90">
        <v>0</v>
      </c>
      <c r="P16" s="82">
        <f t="shared" si="1"/>
        <v>0</v>
      </c>
      <c r="Q16" s="90">
        <v>0</v>
      </c>
      <c r="R16" s="90">
        <v>0</v>
      </c>
      <c r="S16" s="90">
        <v>0</v>
      </c>
      <c r="T16" s="82">
        <f t="shared" si="2"/>
        <v>0</v>
      </c>
      <c r="U16" s="90">
        <v>0</v>
      </c>
      <c r="V16" s="90">
        <v>0</v>
      </c>
      <c r="W16" s="90">
        <v>0</v>
      </c>
      <c r="X16" s="82">
        <f t="shared" si="3"/>
        <v>0</v>
      </c>
      <c r="Y16" s="82">
        <f t="shared" si="4"/>
        <v>0</v>
      </c>
      <c r="Z16" s="83" t="s">
        <v>151</v>
      </c>
      <c r="AA16" s="83">
        <v>2019</v>
      </c>
      <c r="AB16" s="91">
        <v>0</v>
      </c>
      <c r="AC16" s="92"/>
      <c r="AD16" s="93" t="s">
        <v>153</v>
      </c>
      <c r="AE16" s="91" t="s">
        <v>154</v>
      </c>
      <c r="AF16" s="94">
        <f t="shared" si="5"/>
        <v>0</v>
      </c>
      <c r="AG16" s="95">
        <v>0</v>
      </c>
      <c r="AH16" s="95">
        <v>0</v>
      </c>
      <c r="AI16" s="94">
        <f t="shared" si="6"/>
        <v>0</v>
      </c>
      <c r="AJ16" s="95">
        <v>0</v>
      </c>
      <c r="AK16" s="95">
        <v>0</v>
      </c>
      <c r="AL16" s="95">
        <v>0</v>
      </c>
      <c r="AM16" s="94">
        <f t="shared" si="7"/>
        <v>0</v>
      </c>
      <c r="AN16" s="95">
        <v>0</v>
      </c>
      <c r="AO16" s="95">
        <v>0</v>
      </c>
      <c r="AP16" s="95">
        <v>0</v>
      </c>
      <c r="AQ16" s="94">
        <f t="shared" si="8"/>
        <v>0</v>
      </c>
      <c r="AR16" s="95">
        <v>0</v>
      </c>
      <c r="AS16" s="95">
        <v>0</v>
      </c>
      <c r="AT16" s="95">
        <v>0</v>
      </c>
      <c r="AU16" s="94">
        <f t="shared" si="17"/>
        <v>0</v>
      </c>
      <c r="AV16" s="95">
        <v>0</v>
      </c>
      <c r="AW16" s="95">
        <v>0</v>
      </c>
      <c r="AX16" s="95">
        <v>0</v>
      </c>
      <c r="AY16" s="94">
        <f t="shared" si="18"/>
        <v>0</v>
      </c>
      <c r="AZ16" s="96" t="s">
        <v>152</v>
      </c>
      <c r="BA16" s="94">
        <f t="shared" si="9"/>
        <v>0</v>
      </c>
      <c r="BB16" s="94">
        <f t="shared" si="10"/>
        <v>0</v>
      </c>
      <c r="BC16" s="94">
        <f t="shared" si="11"/>
        <v>0</v>
      </c>
      <c r="BD16" s="94">
        <f t="shared" si="12"/>
        <v>0</v>
      </c>
      <c r="BE16" s="95">
        <v>0</v>
      </c>
      <c r="BF16" s="95">
        <v>0</v>
      </c>
      <c r="BG16" s="95">
        <v>0</v>
      </c>
      <c r="BH16" s="94">
        <f t="shared" si="13"/>
        <v>0</v>
      </c>
      <c r="BI16" s="95">
        <v>0</v>
      </c>
      <c r="BJ16" s="95">
        <v>0</v>
      </c>
      <c r="BK16" s="95">
        <v>0</v>
      </c>
      <c r="BL16" s="94">
        <f t="shared" si="14"/>
        <v>0</v>
      </c>
      <c r="BM16" s="95">
        <v>0</v>
      </c>
      <c r="BN16" s="95">
        <v>0</v>
      </c>
      <c r="BO16" s="95">
        <v>0</v>
      </c>
      <c r="BP16" s="94">
        <f t="shared" si="15"/>
        <v>0</v>
      </c>
      <c r="BQ16" s="95">
        <v>0</v>
      </c>
      <c r="BR16" s="95">
        <v>0</v>
      </c>
      <c r="BS16" s="95">
        <v>0</v>
      </c>
      <c r="BT16" s="94">
        <f t="shared" si="16"/>
        <v>0</v>
      </c>
      <c r="BU16" s="97"/>
      <c r="BV16" s="70"/>
      <c r="BW16" s="70"/>
      <c r="BX16" s="70"/>
      <c r="BY16" s="70"/>
      <c r="BZ16" s="70"/>
      <c r="CA16" s="67"/>
      <c r="CB16" s="67"/>
      <c r="CC16" s="67"/>
      <c r="CD16" s="67"/>
      <c r="CE16" s="67"/>
      <c r="CF16" s="67"/>
      <c r="CG16" s="67"/>
      <c r="CH16" s="67"/>
      <c r="CI16" s="67"/>
      <c r="CJ16" s="67"/>
    </row>
    <row r="17" spans="1:88" s="71" customFormat="1" ht="13.5" customHeight="1" x14ac:dyDescent="0.25">
      <c r="A17" s="86"/>
      <c r="B17" s="87"/>
      <c r="C17" s="88"/>
      <c r="D17" s="83"/>
      <c r="E17" s="64" t="s">
        <v>43</v>
      </c>
      <c r="F17" s="64" t="s">
        <v>195</v>
      </c>
      <c r="G17" s="89">
        <v>0</v>
      </c>
      <c r="H17" s="89">
        <v>0</v>
      </c>
      <c r="I17" s="90">
        <v>0</v>
      </c>
      <c r="J17" s="90">
        <v>0</v>
      </c>
      <c r="K17" s="90">
        <v>0</v>
      </c>
      <c r="L17" s="82">
        <f t="shared" si="0"/>
        <v>0</v>
      </c>
      <c r="M17" s="90">
        <v>0</v>
      </c>
      <c r="N17" s="90">
        <v>0</v>
      </c>
      <c r="O17" s="90">
        <v>0</v>
      </c>
      <c r="P17" s="82">
        <f t="shared" si="1"/>
        <v>0</v>
      </c>
      <c r="Q17" s="90">
        <v>0</v>
      </c>
      <c r="R17" s="90">
        <v>0</v>
      </c>
      <c r="S17" s="90">
        <v>0</v>
      </c>
      <c r="T17" s="82">
        <f t="shared" si="2"/>
        <v>0</v>
      </c>
      <c r="U17" s="90">
        <v>0</v>
      </c>
      <c r="V17" s="90">
        <v>0</v>
      </c>
      <c r="W17" s="90">
        <v>0</v>
      </c>
      <c r="X17" s="82">
        <f t="shared" si="3"/>
        <v>0</v>
      </c>
      <c r="Y17" s="82">
        <f t="shared" si="4"/>
        <v>0</v>
      </c>
      <c r="Z17" s="83" t="s">
        <v>151</v>
      </c>
      <c r="AA17" s="83">
        <v>2019</v>
      </c>
      <c r="AB17" s="91">
        <v>0</v>
      </c>
      <c r="AC17" s="92"/>
      <c r="AD17" s="93" t="s">
        <v>153</v>
      </c>
      <c r="AE17" s="91" t="s">
        <v>154</v>
      </c>
      <c r="AF17" s="94">
        <f t="shared" si="5"/>
        <v>0</v>
      </c>
      <c r="AG17" s="95">
        <v>0</v>
      </c>
      <c r="AH17" s="95">
        <v>0</v>
      </c>
      <c r="AI17" s="94">
        <f t="shared" si="6"/>
        <v>0</v>
      </c>
      <c r="AJ17" s="95">
        <v>0</v>
      </c>
      <c r="AK17" s="95">
        <v>0</v>
      </c>
      <c r="AL17" s="95">
        <v>0</v>
      </c>
      <c r="AM17" s="94">
        <f t="shared" si="7"/>
        <v>0</v>
      </c>
      <c r="AN17" s="95">
        <v>0</v>
      </c>
      <c r="AO17" s="95">
        <v>0</v>
      </c>
      <c r="AP17" s="95">
        <v>0</v>
      </c>
      <c r="AQ17" s="94">
        <f t="shared" si="8"/>
        <v>0</v>
      </c>
      <c r="AR17" s="95">
        <v>0</v>
      </c>
      <c r="AS17" s="95">
        <v>0</v>
      </c>
      <c r="AT17" s="95">
        <v>0</v>
      </c>
      <c r="AU17" s="94">
        <f t="shared" si="17"/>
        <v>0</v>
      </c>
      <c r="AV17" s="95">
        <v>0</v>
      </c>
      <c r="AW17" s="95">
        <v>0</v>
      </c>
      <c r="AX17" s="95">
        <v>0</v>
      </c>
      <c r="AY17" s="94">
        <f t="shared" si="18"/>
        <v>0</v>
      </c>
      <c r="AZ17" s="96" t="s">
        <v>152</v>
      </c>
      <c r="BA17" s="94">
        <f t="shared" si="9"/>
        <v>0</v>
      </c>
      <c r="BB17" s="94">
        <f t="shared" si="10"/>
        <v>0</v>
      </c>
      <c r="BC17" s="94">
        <f t="shared" si="11"/>
        <v>0</v>
      </c>
      <c r="BD17" s="94">
        <f t="shared" si="12"/>
        <v>0</v>
      </c>
      <c r="BE17" s="95">
        <v>0</v>
      </c>
      <c r="BF17" s="95">
        <v>0</v>
      </c>
      <c r="BG17" s="95">
        <v>0</v>
      </c>
      <c r="BH17" s="94">
        <f t="shared" si="13"/>
        <v>0</v>
      </c>
      <c r="BI17" s="95">
        <v>0</v>
      </c>
      <c r="BJ17" s="95">
        <v>0</v>
      </c>
      <c r="BK17" s="95">
        <v>0</v>
      </c>
      <c r="BL17" s="94">
        <f t="shared" si="14"/>
        <v>0</v>
      </c>
      <c r="BM17" s="95">
        <v>0</v>
      </c>
      <c r="BN17" s="95">
        <v>0</v>
      </c>
      <c r="BO17" s="95">
        <v>0</v>
      </c>
      <c r="BP17" s="94">
        <f t="shared" si="15"/>
        <v>0</v>
      </c>
      <c r="BQ17" s="95">
        <v>0</v>
      </c>
      <c r="BR17" s="95">
        <v>0</v>
      </c>
      <c r="BS17" s="95">
        <v>0</v>
      </c>
      <c r="BT17" s="94">
        <f t="shared" si="16"/>
        <v>0</v>
      </c>
      <c r="BU17" s="97"/>
      <c r="BV17" s="70"/>
      <c r="BW17" s="70"/>
      <c r="BX17" s="70"/>
      <c r="BY17" s="70"/>
      <c r="BZ17" s="70"/>
      <c r="CA17" s="67"/>
      <c r="CB17" s="67"/>
      <c r="CC17" s="67"/>
      <c r="CD17" s="67"/>
      <c r="CE17" s="67"/>
      <c r="CF17" s="67"/>
      <c r="CG17" s="67"/>
      <c r="CH17" s="67"/>
      <c r="CI17" s="67"/>
      <c r="CJ17" s="67"/>
    </row>
    <row r="18" spans="1:88" s="71" customFormat="1" ht="13.5" customHeight="1" x14ac:dyDescent="0.25">
      <c r="A18" s="86"/>
      <c r="B18" s="87"/>
      <c r="C18" s="88"/>
      <c r="D18" s="83"/>
      <c r="E18" s="64" t="s">
        <v>108</v>
      </c>
      <c r="F18" s="64" t="s">
        <v>195</v>
      </c>
      <c r="G18" s="89">
        <v>0</v>
      </c>
      <c r="H18" s="89">
        <v>0</v>
      </c>
      <c r="I18" s="90">
        <v>0</v>
      </c>
      <c r="J18" s="90">
        <v>0</v>
      </c>
      <c r="K18" s="90">
        <v>0</v>
      </c>
      <c r="L18" s="82">
        <f t="shared" si="0"/>
        <v>0</v>
      </c>
      <c r="M18" s="90">
        <v>0</v>
      </c>
      <c r="N18" s="90">
        <v>0</v>
      </c>
      <c r="O18" s="90">
        <v>0</v>
      </c>
      <c r="P18" s="82">
        <f t="shared" si="1"/>
        <v>0</v>
      </c>
      <c r="Q18" s="90">
        <v>0</v>
      </c>
      <c r="R18" s="90">
        <v>0</v>
      </c>
      <c r="S18" s="90">
        <v>0</v>
      </c>
      <c r="T18" s="82">
        <f t="shared" si="2"/>
        <v>0</v>
      </c>
      <c r="U18" s="90">
        <v>0</v>
      </c>
      <c r="V18" s="90">
        <v>0</v>
      </c>
      <c r="W18" s="90">
        <v>0</v>
      </c>
      <c r="X18" s="82">
        <f t="shared" si="3"/>
        <v>0</v>
      </c>
      <c r="Y18" s="82">
        <f t="shared" si="4"/>
        <v>0</v>
      </c>
      <c r="Z18" s="83" t="s">
        <v>151</v>
      </c>
      <c r="AA18" s="83">
        <v>2019</v>
      </c>
      <c r="AB18" s="91">
        <v>0</v>
      </c>
      <c r="AC18" s="92"/>
      <c r="AD18" s="93" t="s">
        <v>153</v>
      </c>
      <c r="AE18" s="91" t="s">
        <v>154</v>
      </c>
      <c r="AF18" s="94">
        <f t="shared" si="5"/>
        <v>0</v>
      </c>
      <c r="AG18" s="95">
        <v>0</v>
      </c>
      <c r="AH18" s="95">
        <v>0</v>
      </c>
      <c r="AI18" s="94">
        <f t="shared" si="6"/>
        <v>0</v>
      </c>
      <c r="AJ18" s="95">
        <v>0</v>
      </c>
      <c r="AK18" s="95">
        <v>0</v>
      </c>
      <c r="AL18" s="95">
        <v>0</v>
      </c>
      <c r="AM18" s="94">
        <f t="shared" si="7"/>
        <v>0</v>
      </c>
      <c r="AN18" s="95">
        <v>0</v>
      </c>
      <c r="AO18" s="95">
        <v>0</v>
      </c>
      <c r="AP18" s="95">
        <v>0</v>
      </c>
      <c r="AQ18" s="94">
        <f t="shared" si="8"/>
        <v>0</v>
      </c>
      <c r="AR18" s="95">
        <v>0</v>
      </c>
      <c r="AS18" s="95">
        <v>0</v>
      </c>
      <c r="AT18" s="95">
        <v>0</v>
      </c>
      <c r="AU18" s="94">
        <f t="shared" si="17"/>
        <v>0</v>
      </c>
      <c r="AV18" s="95">
        <v>0</v>
      </c>
      <c r="AW18" s="95">
        <v>0</v>
      </c>
      <c r="AX18" s="95">
        <v>0</v>
      </c>
      <c r="AY18" s="94">
        <f t="shared" si="18"/>
        <v>0</v>
      </c>
      <c r="AZ18" s="96" t="s">
        <v>152</v>
      </c>
      <c r="BA18" s="94">
        <f t="shared" si="9"/>
        <v>0</v>
      </c>
      <c r="BB18" s="94">
        <f t="shared" si="10"/>
        <v>0</v>
      </c>
      <c r="BC18" s="94">
        <f t="shared" si="11"/>
        <v>0</v>
      </c>
      <c r="BD18" s="94">
        <f t="shared" si="12"/>
        <v>0</v>
      </c>
      <c r="BE18" s="95">
        <v>0</v>
      </c>
      <c r="BF18" s="95">
        <v>0</v>
      </c>
      <c r="BG18" s="95">
        <v>0</v>
      </c>
      <c r="BH18" s="94">
        <f t="shared" si="13"/>
        <v>0</v>
      </c>
      <c r="BI18" s="95">
        <v>0</v>
      </c>
      <c r="BJ18" s="95">
        <v>0</v>
      </c>
      <c r="BK18" s="95">
        <v>0</v>
      </c>
      <c r="BL18" s="94">
        <f t="shared" si="14"/>
        <v>0</v>
      </c>
      <c r="BM18" s="95">
        <v>0</v>
      </c>
      <c r="BN18" s="95">
        <v>0</v>
      </c>
      <c r="BO18" s="95">
        <v>0</v>
      </c>
      <c r="BP18" s="94">
        <f t="shared" si="15"/>
        <v>0</v>
      </c>
      <c r="BQ18" s="95">
        <v>0</v>
      </c>
      <c r="BR18" s="95">
        <v>0</v>
      </c>
      <c r="BS18" s="95">
        <v>0</v>
      </c>
      <c r="BT18" s="94">
        <f t="shared" si="16"/>
        <v>0</v>
      </c>
      <c r="BU18" s="97"/>
      <c r="BV18" s="70"/>
      <c r="BW18" s="70"/>
      <c r="BX18" s="70"/>
      <c r="BY18" s="70"/>
      <c r="BZ18" s="70"/>
      <c r="CA18" s="67"/>
      <c r="CB18" s="67"/>
      <c r="CC18" s="67"/>
      <c r="CD18" s="67"/>
      <c r="CE18" s="67"/>
      <c r="CF18" s="67"/>
      <c r="CG18" s="67"/>
      <c r="CH18" s="67"/>
      <c r="CI18" s="67"/>
      <c r="CJ18" s="67"/>
    </row>
    <row r="19" spans="1:88" s="71" customFormat="1" ht="13.5" customHeight="1" x14ac:dyDescent="0.25">
      <c r="A19" s="86"/>
      <c r="B19" s="87"/>
      <c r="C19" s="88"/>
      <c r="D19" s="83"/>
      <c r="E19" s="64" t="s">
        <v>52</v>
      </c>
      <c r="F19" s="64" t="s">
        <v>195</v>
      </c>
      <c r="G19" s="89">
        <v>0</v>
      </c>
      <c r="H19" s="89">
        <v>0</v>
      </c>
      <c r="I19" s="90">
        <v>0</v>
      </c>
      <c r="J19" s="90">
        <v>0</v>
      </c>
      <c r="K19" s="90">
        <v>0</v>
      </c>
      <c r="L19" s="82">
        <f t="shared" si="0"/>
        <v>0</v>
      </c>
      <c r="M19" s="90">
        <v>0</v>
      </c>
      <c r="N19" s="90">
        <v>0</v>
      </c>
      <c r="O19" s="90">
        <v>0</v>
      </c>
      <c r="P19" s="82">
        <f t="shared" si="1"/>
        <v>0</v>
      </c>
      <c r="Q19" s="90">
        <v>0</v>
      </c>
      <c r="R19" s="90">
        <v>0</v>
      </c>
      <c r="S19" s="90">
        <v>0</v>
      </c>
      <c r="T19" s="82">
        <f t="shared" si="2"/>
        <v>0</v>
      </c>
      <c r="U19" s="90">
        <v>0</v>
      </c>
      <c r="V19" s="90">
        <v>0</v>
      </c>
      <c r="W19" s="90">
        <v>0</v>
      </c>
      <c r="X19" s="82">
        <f t="shared" si="3"/>
        <v>0</v>
      </c>
      <c r="Y19" s="82">
        <f t="shared" si="4"/>
        <v>0</v>
      </c>
      <c r="Z19" s="83" t="s">
        <v>151</v>
      </c>
      <c r="AA19" s="83">
        <v>2019</v>
      </c>
      <c r="AB19" s="91">
        <v>0</v>
      </c>
      <c r="AC19" s="92"/>
      <c r="AD19" s="93" t="s">
        <v>153</v>
      </c>
      <c r="AE19" s="91" t="s">
        <v>154</v>
      </c>
      <c r="AF19" s="94">
        <f t="shared" si="5"/>
        <v>0</v>
      </c>
      <c r="AG19" s="95">
        <v>0</v>
      </c>
      <c r="AH19" s="95">
        <v>0</v>
      </c>
      <c r="AI19" s="94">
        <f t="shared" si="6"/>
        <v>0</v>
      </c>
      <c r="AJ19" s="95">
        <v>0</v>
      </c>
      <c r="AK19" s="95">
        <v>0</v>
      </c>
      <c r="AL19" s="95">
        <v>0</v>
      </c>
      <c r="AM19" s="94">
        <f t="shared" si="7"/>
        <v>0</v>
      </c>
      <c r="AN19" s="95">
        <v>0</v>
      </c>
      <c r="AO19" s="95">
        <v>0</v>
      </c>
      <c r="AP19" s="95">
        <v>0</v>
      </c>
      <c r="AQ19" s="94">
        <f t="shared" si="8"/>
        <v>0</v>
      </c>
      <c r="AR19" s="95">
        <v>0</v>
      </c>
      <c r="AS19" s="95">
        <v>0</v>
      </c>
      <c r="AT19" s="95">
        <v>0</v>
      </c>
      <c r="AU19" s="94">
        <f t="shared" si="17"/>
        <v>0</v>
      </c>
      <c r="AV19" s="95">
        <v>0</v>
      </c>
      <c r="AW19" s="95">
        <v>0</v>
      </c>
      <c r="AX19" s="95">
        <v>0</v>
      </c>
      <c r="AY19" s="94">
        <f t="shared" si="18"/>
        <v>0</v>
      </c>
      <c r="AZ19" s="96" t="s">
        <v>152</v>
      </c>
      <c r="BA19" s="94">
        <f t="shared" si="9"/>
        <v>0</v>
      </c>
      <c r="BB19" s="94">
        <f t="shared" si="10"/>
        <v>0</v>
      </c>
      <c r="BC19" s="94">
        <f t="shared" si="11"/>
        <v>0</v>
      </c>
      <c r="BD19" s="94">
        <f t="shared" si="12"/>
        <v>0</v>
      </c>
      <c r="BE19" s="95">
        <v>0</v>
      </c>
      <c r="BF19" s="95">
        <v>0</v>
      </c>
      <c r="BG19" s="95">
        <v>0</v>
      </c>
      <c r="BH19" s="94">
        <f t="shared" si="13"/>
        <v>0</v>
      </c>
      <c r="BI19" s="95">
        <v>0</v>
      </c>
      <c r="BJ19" s="95">
        <v>0</v>
      </c>
      <c r="BK19" s="95">
        <v>0</v>
      </c>
      <c r="BL19" s="94">
        <f t="shared" si="14"/>
        <v>0</v>
      </c>
      <c r="BM19" s="95">
        <v>0</v>
      </c>
      <c r="BN19" s="95">
        <v>0</v>
      </c>
      <c r="BO19" s="95">
        <v>0</v>
      </c>
      <c r="BP19" s="94">
        <f t="shared" si="15"/>
        <v>0</v>
      </c>
      <c r="BQ19" s="95">
        <v>0</v>
      </c>
      <c r="BR19" s="95">
        <v>0</v>
      </c>
      <c r="BS19" s="95">
        <v>0</v>
      </c>
      <c r="BT19" s="94">
        <f t="shared" si="16"/>
        <v>0</v>
      </c>
      <c r="BU19" s="97"/>
      <c r="BV19" s="70"/>
      <c r="BW19" s="70"/>
      <c r="BX19" s="70"/>
      <c r="BY19" s="70"/>
      <c r="BZ19" s="70"/>
      <c r="CA19" s="67"/>
      <c r="CB19" s="67"/>
      <c r="CC19" s="67"/>
      <c r="CD19" s="67"/>
      <c r="CE19" s="67"/>
      <c r="CF19" s="67"/>
      <c r="CG19" s="67"/>
      <c r="CH19" s="67"/>
      <c r="CI19" s="67"/>
      <c r="CJ19" s="67"/>
    </row>
    <row r="20" spans="1:88" s="71" customFormat="1" ht="13.5" customHeight="1" x14ac:dyDescent="0.25">
      <c r="A20" s="86"/>
      <c r="B20" s="87"/>
      <c r="C20" s="88"/>
      <c r="D20" s="83"/>
      <c r="E20" s="4" t="s">
        <v>166</v>
      </c>
      <c r="F20" s="64" t="s">
        <v>195</v>
      </c>
      <c r="G20" s="89">
        <v>0</v>
      </c>
      <c r="H20" s="89">
        <v>0</v>
      </c>
      <c r="I20" s="90">
        <v>0</v>
      </c>
      <c r="J20" s="90">
        <v>0</v>
      </c>
      <c r="K20" s="90">
        <v>0</v>
      </c>
      <c r="L20" s="82">
        <f t="shared" si="0"/>
        <v>0</v>
      </c>
      <c r="M20" s="90">
        <v>0</v>
      </c>
      <c r="N20" s="90">
        <v>0</v>
      </c>
      <c r="O20" s="90">
        <v>0</v>
      </c>
      <c r="P20" s="82">
        <f t="shared" si="1"/>
        <v>0</v>
      </c>
      <c r="Q20" s="90">
        <v>0</v>
      </c>
      <c r="R20" s="90">
        <v>0</v>
      </c>
      <c r="S20" s="90">
        <v>0</v>
      </c>
      <c r="T20" s="82">
        <f t="shared" si="2"/>
        <v>0</v>
      </c>
      <c r="U20" s="90">
        <v>0</v>
      </c>
      <c r="V20" s="90">
        <v>0</v>
      </c>
      <c r="W20" s="90">
        <v>0</v>
      </c>
      <c r="X20" s="82">
        <f t="shared" si="3"/>
        <v>0</v>
      </c>
      <c r="Y20" s="82">
        <f t="shared" si="4"/>
        <v>0</v>
      </c>
      <c r="Z20" s="83" t="s">
        <v>151</v>
      </c>
      <c r="AA20" s="83">
        <v>2019</v>
      </c>
      <c r="AB20" s="91">
        <v>0</v>
      </c>
      <c r="AC20" s="92"/>
      <c r="AD20" s="93" t="s">
        <v>153</v>
      </c>
      <c r="AE20" s="91" t="s">
        <v>154</v>
      </c>
      <c r="AF20" s="94">
        <f t="shared" si="5"/>
        <v>0</v>
      </c>
      <c r="AG20" s="95">
        <v>0</v>
      </c>
      <c r="AH20" s="95">
        <v>0</v>
      </c>
      <c r="AI20" s="94">
        <f t="shared" si="6"/>
        <v>0</v>
      </c>
      <c r="AJ20" s="95">
        <v>0</v>
      </c>
      <c r="AK20" s="95">
        <v>0</v>
      </c>
      <c r="AL20" s="95">
        <v>0</v>
      </c>
      <c r="AM20" s="94">
        <f t="shared" si="7"/>
        <v>0</v>
      </c>
      <c r="AN20" s="95">
        <v>0</v>
      </c>
      <c r="AO20" s="95">
        <v>0</v>
      </c>
      <c r="AP20" s="95">
        <v>0</v>
      </c>
      <c r="AQ20" s="94">
        <f t="shared" si="8"/>
        <v>0</v>
      </c>
      <c r="AR20" s="95">
        <v>0</v>
      </c>
      <c r="AS20" s="95">
        <v>0</v>
      </c>
      <c r="AT20" s="95">
        <v>0</v>
      </c>
      <c r="AU20" s="94">
        <f t="shared" si="17"/>
        <v>0</v>
      </c>
      <c r="AV20" s="95">
        <v>0</v>
      </c>
      <c r="AW20" s="95">
        <v>0</v>
      </c>
      <c r="AX20" s="95">
        <v>0</v>
      </c>
      <c r="AY20" s="94">
        <f t="shared" si="18"/>
        <v>0</v>
      </c>
      <c r="AZ20" s="96" t="s">
        <v>152</v>
      </c>
      <c r="BA20" s="94">
        <f t="shared" si="9"/>
        <v>0</v>
      </c>
      <c r="BB20" s="94">
        <f t="shared" si="10"/>
        <v>0</v>
      </c>
      <c r="BC20" s="94">
        <f t="shared" si="11"/>
        <v>0</v>
      </c>
      <c r="BD20" s="94">
        <f t="shared" si="12"/>
        <v>0</v>
      </c>
      <c r="BE20" s="95">
        <v>0</v>
      </c>
      <c r="BF20" s="95">
        <v>0</v>
      </c>
      <c r="BG20" s="95">
        <v>0</v>
      </c>
      <c r="BH20" s="94">
        <f t="shared" si="13"/>
        <v>0</v>
      </c>
      <c r="BI20" s="95">
        <v>0</v>
      </c>
      <c r="BJ20" s="95">
        <v>0</v>
      </c>
      <c r="BK20" s="95">
        <v>0</v>
      </c>
      <c r="BL20" s="94">
        <f t="shared" si="14"/>
        <v>0</v>
      </c>
      <c r="BM20" s="95">
        <v>0</v>
      </c>
      <c r="BN20" s="95">
        <v>0</v>
      </c>
      <c r="BO20" s="95">
        <v>0</v>
      </c>
      <c r="BP20" s="94">
        <f t="shared" si="15"/>
        <v>0</v>
      </c>
      <c r="BQ20" s="95">
        <v>0</v>
      </c>
      <c r="BR20" s="95">
        <v>0</v>
      </c>
      <c r="BS20" s="95">
        <v>0</v>
      </c>
      <c r="BT20" s="94">
        <f t="shared" si="16"/>
        <v>0</v>
      </c>
      <c r="BU20" s="97"/>
      <c r="BV20" s="70"/>
      <c r="BW20" s="70"/>
      <c r="BX20" s="70"/>
      <c r="BY20" s="70"/>
      <c r="BZ20" s="70"/>
      <c r="CA20" s="67"/>
      <c r="CB20" s="67"/>
      <c r="CC20" s="67"/>
      <c r="CD20" s="67"/>
      <c r="CE20" s="67"/>
      <c r="CF20" s="67"/>
      <c r="CG20" s="67"/>
      <c r="CH20" s="67"/>
      <c r="CI20" s="67"/>
      <c r="CJ20" s="67"/>
    </row>
    <row r="21" spans="1:88" s="71" customFormat="1" ht="13.5" customHeight="1" x14ac:dyDescent="0.25">
      <c r="A21" s="86"/>
      <c r="B21" s="87"/>
      <c r="C21" s="88"/>
      <c r="D21" s="83"/>
      <c r="E21" s="64" t="s">
        <v>57</v>
      </c>
      <c r="F21" s="64" t="s">
        <v>195</v>
      </c>
      <c r="G21" s="89">
        <v>0</v>
      </c>
      <c r="H21" s="89">
        <v>0</v>
      </c>
      <c r="I21" s="90">
        <v>0</v>
      </c>
      <c r="J21" s="90">
        <v>0</v>
      </c>
      <c r="K21" s="90">
        <v>0</v>
      </c>
      <c r="L21" s="82">
        <f t="shared" si="0"/>
        <v>0</v>
      </c>
      <c r="M21" s="90">
        <v>0</v>
      </c>
      <c r="N21" s="90">
        <v>0</v>
      </c>
      <c r="O21" s="90">
        <v>0</v>
      </c>
      <c r="P21" s="82">
        <f t="shared" si="1"/>
        <v>0</v>
      </c>
      <c r="Q21" s="90">
        <v>0</v>
      </c>
      <c r="R21" s="90">
        <v>0</v>
      </c>
      <c r="S21" s="90">
        <v>0</v>
      </c>
      <c r="T21" s="82">
        <f t="shared" si="2"/>
        <v>0</v>
      </c>
      <c r="U21" s="90">
        <v>0</v>
      </c>
      <c r="V21" s="90">
        <v>0</v>
      </c>
      <c r="W21" s="90">
        <v>0</v>
      </c>
      <c r="X21" s="82">
        <f t="shared" si="3"/>
        <v>0</v>
      </c>
      <c r="Y21" s="82">
        <f t="shared" si="4"/>
        <v>0</v>
      </c>
      <c r="Z21" s="83" t="s">
        <v>151</v>
      </c>
      <c r="AA21" s="83">
        <v>2019</v>
      </c>
      <c r="AB21" s="91">
        <v>0</v>
      </c>
      <c r="AC21" s="92"/>
      <c r="AD21" s="93" t="s">
        <v>153</v>
      </c>
      <c r="AE21" s="91" t="s">
        <v>154</v>
      </c>
      <c r="AF21" s="94">
        <f t="shared" si="5"/>
        <v>0</v>
      </c>
      <c r="AG21" s="95">
        <v>0</v>
      </c>
      <c r="AH21" s="95">
        <v>0</v>
      </c>
      <c r="AI21" s="94">
        <f t="shared" si="6"/>
        <v>0</v>
      </c>
      <c r="AJ21" s="95">
        <v>0</v>
      </c>
      <c r="AK21" s="95">
        <v>0</v>
      </c>
      <c r="AL21" s="95">
        <v>0</v>
      </c>
      <c r="AM21" s="94">
        <f t="shared" si="7"/>
        <v>0</v>
      </c>
      <c r="AN21" s="95">
        <v>0</v>
      </c>
      <c r="AO21" s="95">
        <v>0</v>
      </c>
      <c r="AP21" s="95">
        <v>0</v>
      </c>
      <c r="AQ21" s="94">
        <f t="shared" si="8"/>
        <v>0</v>
      </c>
      <c r="AR21" s="95">
        <v>0</v>
      </c>
      <c r="AS21" s="95">
        <v>0</v>
      </c>
      <c r="AT21" s="95">
        <v>0</v>
      </c>
      <c r="AU21" s="94">
        <f t="shared" si="17"/>
        <v>0</v>
      </c>
      <c r="AV21" s="95">
        <v>0</v>
      </c>
      <c r="AW21" s="95">
        <v>0</v>
      </c>
      <c r="AX21" s="95">
        <v>0</v>
      </c>
      <c r="AY21" s="94">
        <f t="shared" si="18"/>
        <v>0</v>
      </c>
      <c r="AZ21" s="96" t="s">
        <v>152</v>
      </c>
      <c r="BA21" s="94">
        <f t="shared" si="9"/>
        <v>0</v>
      </c>
      <c r="BB21" s="94">
        <f t="shared" si="10"/>
        <v>0</v>
      </c>
      <c r="BC21" s="94">
        <f t="shared" si="11"/>
        <v>0</v>
      </c>
      <c r="BD21" s="94">
        <f t="shared" si="12"/>
        <v>0</v>
      </c>
      <c r="BE21" s="95">
        <v>0</v>
      </c>
      <c r="BF21" s="95">
        <v>0</v>
      </c>
      <c r="BG21" s="95">
        <v>0</v>
      </c>
      <c r="BH21" s="94">
        <f t="shared" si="13"/>
        <v>0</v>
      </c>
      <c r="BI21" s="95">
        <v>0</v>
      </c>
      <c r="BJ21" s="95">
        <v>0</v>
      </c>
      <c r="BK21" s="95">
        <v>0</v>
      </c>
      <c r="BL21" s="94">
        <f t="shared" si="14"/>
        <v>0</v>
      </c>
      <c r="BM21" s="95">
        <v>0</v>
      </c>
      <c r="BN21" s="95">
        <v>0</v>
      </c>
      <c r="BO21" s="95">
        <v>0</v>
      </c>
      <c r="BP21" s="94">
        <f t="shared" si="15"/>
        <v>0</v>
      </c>
      <c r="BQ21" s="95">
        <v>0</v>
      </c>
      <c r="BR21" s="95">
        <v>0</v>
      </c>
      <c r="BS21" s="95">
        <v>0</v>
      </c>
      <c r="BT21" s="94">
        <f t="shared" si="16"/>
        <v>0</v>
      </c>
      <c r="BU21" s="97"/>
      <c r="BV21" s="70"/>
      <c r="BW21" s="70"/>
      <c r="BX21" s="70"/>
      <c r="BY21" s="70"/>
      <c r="BZ21" s="70"/>
      <c r="CA21" s="67"/>
      <c r="CB21" s="67"/>
      <c r="CC21" s="67"/>
      <c r="CD21" s="67"/>
      <c r="CE21" s="67"/>
      <c r="CF21" s="67"/>
      <c r="CG21" s="67"/>
      <c r="CH21" s="67"/>
      <c r="CI21" s="67"/>
      <c r="CJ21" s="67"/>
    </row>
    <row r="22" spans="1:88" s="71" customFormat="1" ht="13.5" customHeight="1" x14ac:dyDescent="0.25">
      <c r="A22" s="86"/>
      <c r="B22" s="87"/>
      <c r="C22" s="88"/>
      <c r="D22" s="83"/>
      <c r="E22" s="64" t="s">
        <v>74</v>
      </c>
      <c r="F22" s="64" t="s">
        <v>195</v>
      </c>
      <c r="G22" s="89">
        <v>0</v>
      </c>
      <c r="H22" s="89">
        <v>0</v>
      </c>
      <c r="I22" s="90">
        <v>0</v>
      </c>
      <c r="J22" s="90">
        <v>0</v>
      </c>
      <c r="K22" s="90">
        <v>0</v>
      </c>
      <c r="L22" s="82">
        <f t="shared" si="0"/>
        <v>0</v>
      </c>
      <c r="M22" s="90">
        <v>0</v>
      </c>
      <c r="N22" s="90">
        <v>0</v>
      </c>
      <c r="O22" s="90">
        <v>0</v>
      </c>
      <c r="P22" s="82">
        <f t="shared" si="1"/>
        <v>0</v>
      </c>
      <c r="Q22" s="90">
        <v>0</v>
      </c>
      <c r="R22" s="90">
        <v>0</v>
      </c>
      <c r="S22" s="90">
        <v>0</v>
      </c>
      <c r="T22" s="82">
        <f t="shared" si="2"/>
        <v>0</v>
      </c>
      <c r="U22" s="90">
        <v>0</v>
      </c>
      <c r="V22" s="90">
        <v>0</v>
      </c>
      <c r="W22" s="90">
        <v>0</v>
      </c>
      <c r="X22" s="82">
        <f t="shared" si="3"/>
        <v>0</v>
      </c>
      <c r="Y22" s="82">
        <f t="shared" si="4"/>
        <v>0</v>
      </c>
      <c r="Z22" s="83" t="s">
        <v>151</v>
      </c>
      <c r="AA22" s="83">
        <v>2019</v>
      </c>
      <c r="AB22" s="91">
        <v>0</v>
      </c>
      <c r="AC22" s="92"/>
      <c r="AD22" s="93" t="s">
        <v>153</v>
      </c>
      <c r="AE22" s="91" t="s">
        <v>154</v>
      </c>
      <c r="AF22" s="94">
        <f t="shared" si="5"/>
        <v>0</v>
      </c>
      <c r="AG22" s="95">
        <v>0</v>
      </c>
      <c r="AH22" s="95">
        <v>0</v>
      </c>
      <c r="AI22" s="94">
        <f t="shared" si="6"/>
        <v>0</v>
      </c>
      <c r="AJ22" s="95">
        <v>0</v>
      </c>
      <c r="AK22" s="95">
        <v>0</v>
      </c>
      <c r="AL22" s="95">
        <v>0</v>
      </c>
      <c r="AM22" s="94">
        <f t="shared" si="7"/>
        <v>0</v>
      </c>
      <c r="AN22" s="95">
        <v>0</v>
      </c>
      <c r="AO22" s="95">
        <v>0</v>
      </c>
      <c r="AP22" s="95">
        <v>0</v>
      </c>
      <c r="AQ22" s="94">
        <f t="shared" si="8"/>
        <v>0</v>
      </c>
      <c r="AR22" s="95">
        <v>0</v>
      </c>
      <c r="AS22" s="95">
        <v>0</v>
      </c>
      <c r="AT22" s="95">
        <v>0</v>
      </c>
      <c r="AU22" s="94">
        <f t="shared" si="17"/>
        <v>0</v>
      </c>
      <c r="AV22" s="95">
        <v>0</v>
      </c>
      <c r="AW22" s="95">
        <v>0</v>
      </c>
      <c r="AX22" s="95">
        <v>0</v>
      </c>
      <c r="AY22" s="94">
        <f t="shared" si="18"/>
        <v>0</v>
      </c>
      <c r="AZ22" s="96" t="s">
        <v>152</v>
      </c>
      <c r="BA22" s="94">
        <f t="shared" si="9"/>
        <v>0</v>
      </c>
      <c r="BB22" s="94">
        <f t="shared" si="10"/>
        <v>0</v>
      </c>
      <c r="BC22" s="94">
        <f t="shared" si="11"/>
        <v>0</v>
      </c>
      <c r="BD22" s="94">
        <f t="shared" si="12"/>
        <v>0</v>
      </c>
      <c r="BE22" s="95">
        <v>0</v>
      </c>
      <c r="BF22" s="95">
        <v>0</v>
      </c>
      <c r="BG22" s="95">
        <v>0</v>
      </c>
      <c r="BH22" s="94">
        <f t="shared" si="13"/>
        <v>0</v>
      </c>
      <c r="BI22" s="95">
        <v>0</v>
      </c>
      <c r="BJ22" s="95">
        <v>0</v>
      </c>
      <c r="BK22" s="95">
        <v>0</v>
      </c>
      <c r="BL22" s="94">
        <f t="shared" si="14"/>
        <v>0</v>
      </c>
      <c r="BM22" s="95">
        <v>0</v>
      </c>
      <c r="BN22" s="95">
        <v>0</v>
      </c>
      <c r="BO22" s="95">
        <v>0</v>
      </c>
      <c r="BP22" s="94">
        <f t="shared" si="15"/>
        <v>0</v>
      </c>
      <c r="BQ22" s="95">
        <v>0</v>
      </c>
      <c r="BR22" s="95">
        <v>0</v>
      </c>
      <c r="BS22" s="95">
        <v>0</v>
      </c>
      <c r="BT22" s="94">
        <f t="shared" si="16"/>
        <v>0</v>
      </c>
      <c r="BU22" s="97"/>
      <c r="BV22" s="70"/>
      <c r="BW22" s="70"/>
      <c r="BX22" s="70"/>
      <c r="BY22" s="70"/>
      <c r="BZ22" s="70"/>
      <c r="CA22" s="67"/>
      <c r="CB22" s="67"/>
      <c r="CC22" s="67"/>
      <c r="CD22" s="67"/>
      <c r="CE22" s="67"/>
      <c r="CF22" s="67"/>
      <c r="CG22" s="67"/>
      <c r="CH22" s="67"/>
      <c r="CI22" s="67"/>
      <c r="CJ22" s="67"/>
    </row>
    <row r="23" spans="1:88" s="71" customFormat="1" ht="13.5" customHeight="1" x14ac:dyDescent="0.25">
      <c r="A23" s="86"/>
      <c r="B23" s="87"/>
      <c r="C23" s="88"/>
      <c r="D23" s="83"/>
      <c r="E23" s="64" t="s">
        <v>77</v>
      </c>
      <c r="F23" s="64" t="s">
        <v>195</v>
      </c>
      <c r="G23" s="89">
        <v>0</v>
      </c>
      <c r="H23" s="89">
        <v>0</v>
      </c>
      <c r="I23" s="90">
        <v>0</v>
      </c>
      <c r="J23" s="90">
        <v>0</v>
      </c>
      <c r="K23" s="90">
        <v>0</v>
      </c>
      <c r="L23" s="82">
        <f t="shared" si="0"/>
        <v>0</v>
      </c>
      <c r="M23" s="90">
        <v>0</v>
      </c>
      <c r="N23" s="90">
        <v>0</v>
      </c>
      <c r="O23" s="90">
        <v>0</v>
      </c>
      <c r="P23" s="82">
        <f t="shared" si="1"/>
        <v>0</v>
      </c>
      <c r="Q23" s="90">
        <v>0</v>
      </c>
      <c r="R23" s="90">
        <v>0</v>
      </c>
      <c r="S23" s="90">
        <v>0</v>
      </c>
      <c r="T23" s="82">
        <f t="shared" si="2"/>
        <v>0</v>
      </c>
      <c r="U23" s="90">
        <v>0</v>
      </c>
      <c r="V23" s="90">
        <v>0</v>
      </c>
      <c r="W23" s="90">
        <v>0</v>
      </c>
      <c r="X23" s="82">
        <f t="shared" si="3"/>
        <v>0</v>
      </c>
      <c r="Y23" s="82">
        <f t="shared" si="4"/>
        <v>0</v>
      </c>
      <c r="Z23" s="83" t="s">
        <v>151</v>
      </c>
      <c r="AA23" s="83">
        <v>2019</v>
      </c>
      <c r="AB23" s="91">
        <v>0</v>
      </c>
      <c r="AC23" s="92"/>
      <c r="AD23" s="93" t="s">
        <v>153</v>
      </c>
      <c r="AE23" s="91" t="s">
        <v>154</v>
      </c>
      <c r="AF23" s="94">
        <f t="shared" si="5"/>
        <v>0</v>
      </c>
      <c r="AG23" s="95">
        <v>0</v>
      </c>
      <c r="AH23" s="95">
        <v>0</v>
      </c>
      <c r="AI23" s="94">
        <f t="shared" si="6"/>
        <v>0</v>
      </c>
      <c r="AJ23" s="95">
        <v>0</v>
      </c>
      <c r="AK23" s="95">
        <v>0</v>
      </c>
      <c r="AL23" s="95">
        <v>0</v>
      </c>
      <c r="AM23" s="94">
        <f t="shared" si="7"/>
        <v>0</v>
      </c>
      <c r="AN23" s="95">
        <v>0</v>
      </c>
      <c r="AO23" s="95">
        <v>0</v>
      </c>
      <c r="AP23" s="95">
        <v>0</v>
      </c>
      <c r="AQ23" s="94">
        <f t="shared" si="8"/>
        <v>0</v>
      </c>
      <c r="AR23" s="95">
        <v>0</v>
      </c>
      <c r="AS23" s="95">
        <v>0</v>
      </c>
      <c r="AT23" s="95">
        <v>0</v>
      </c>
      <c r="AU23" s="94">
        <f t="shared" si="17"/>
        <v>0</v>
      </c>
      <c r="AV23" s="95">
        <v>0</v>
      </c>
      <c r="AW23" s="95">
        <v>0</v>
      </c>
      <c r="AX23" s="95">
        <v>0</v>
      </c>
      <c r="AY23" s="94">
        <f t="shared" si="18"/>
        <v>0</v>
      </c>
      <c r="AZ23" s="96" t="s">
        <v>152</v>
      </c>
      <c r="BA23" s="94">
        <f t="shared" si="9"/>
        <v>0</v>
      </c>
      <c r="BB23" s="94">
        <f t="shared" si="10"/>
        <v>0</v>
      </c>
      <c r="BC23" s="94">
        <f t="shared" si="11"/>
        <v>0</v>
      </c>
      <c r="BD23" s="94">
        <f t="shared" si="12"/>
        <v>0</v>
      </c>
      <c r="BE23" s="95">
        <v>0</v>
      </c>
      <c r="BF23" s="95">
        <v>0</v>
      </c>
      <c r="BG23" s="95">
        <v>0</v>
      </c>
      <c r="BH23" s="94">
        <f t="shared" si="13"/>
        <v>0</v>
      </c>
      <c r="BI23" s="95">
        <v>0</v>
      </c>
      <c r="BJ23" s="95">
        <v>0</v>
      </c>
      <c r="BK23" s="95">
        <v>0</v>
      </c>
      <c r="BL23" s="94">
        <f t="shared" si="14"/>
        <v>0</v>
      </c>
      <c r="BM23" s="95">
        <v>0</v>
      </c>
      <c r="BN23" s="95">
        <v>0</v>
      </c>
      <c r="BO23" s="95">
        <v>0</v>
      </c>
      <c r="BP23" s="94">
        <f t="shared" si="15"/>
        <v>0</v>
      </c>
      <c r="BQ23" s="95">
        <v>0</v>
      </c>
      <c r="BR23" s="95">
        <v>0</v>
      </c>
      <c r="BS23" s="95">
        <v>0</v>
      </c>
      <c r="BT23" s="94">
        <f t="shared" si="16"/>
        <v>0</v>
      </c>
      <c r="BU23" s="97"/>
      <c r="BV23" s="70"/>
      <c r="BW23" s="70"/>
      <c r="BX23" s="70"/>
      <c r="BY23" s="70"/>
      <c r="BZ23" s="70"/>
      <c r="CA23" s="67"/>
      <c r="CB23" s="67"/>
      <c r="CC23" s="67"/>
      <c r="CD23" s="67"/>
      <c r="CE23" s="67"/>
      <c r="CF23" s="67"/>
      <c r="CG23" s="67"/>
      <c r="CH23" s="67"/>
      <c r="CI23" s="67"/>
      <c r="CJ23" s="67"/>
    </row>
    <row r="24" spans="1:88" s="71" customFormat="1" ht="13.5" customHeight="1" x14ac:dyDescent="0.25">
      <c r="A24" s="86"/>
      <c r="B24" s="87"/>
      <c r="C24" s="88"/>
      <c r="D24" s="83"/>
      <c r="E24" s="64" t="s">
        <v>79</v>
      </c>
      <c r="F24" s="64" t="s">
        <v>195</v>
      </c>
      <c r="G24" s="89">
        <v>0</v>
      </c>
      <c r="H24" s="89">
        <v>0</v>
      </c>
      <c r="I24" s="90">
        <v>0</v>
      </c>
      <c r="J24" s="90">
        <v>0</v>
      </c>
      <c r="K24" s="90">
        <v>0</v>
      </c>
      <c r="L24" s="82">
        <f t="shared" si="0"/>
        <v>0</v>
      </c>
      <c r="M24" s="90">
        <v>0</v>
      </c>
      <c r="N24" s="90">
        <v>0</v>
      </c>
      <c r="O24" s="90">
        <v>0</v>
      </c>
      <c r="P24" s="82">
        <f t="shared" si="1"/>
        <v>0</v>
      </c>
      <c r="Q24" s="90">
        <v>0</v>
      </c>
      <c r="R24" s="90">
        <v>0</v>
      </c>
      <c r="S24" s="90">
        <v>0</v>
      </c>
      <c r="T24" s="82">
        <f t="shared" si="2"/>
        <v>0</v>
      </c>
      <c r="U24" s="90">
        <v>0</v>
      </c>
      <c r="V24" s="90">
        <v>0</v>
      </c>
      <c r="W24" s="90">
        <v>0</v>
      </c>
      <c r="X24" s="82">
        <f t="shared" si="3"/>
        <v>0</v>
      </c>
      <c r="Y24" s="82">
        <f t="shared" si="4"/>
        <v>0</v>
      </c>
      <c r="Z24" s="83" t="s">
        <v>151</v>
      </c>
      <c r="AA24" s="83">
        <v>2019</v>
      </c>
      <c r="AB24" s="91">
        <v>0</v>
      </c>
      <c r="AC24" s="92"/>
      <c r="AD24" s="93" t="s">
        <v>153</v>
      </c>
      <c r="AE24" s="91" t="s">
        <v>154</v>
      </c>
      <c r="AF24" s="94">
        <f t="shared" si="5"/>
        <v>0</v>
      </c>
      <c r="AG24" s="95">
        <v>0</v>
      </c>
      <c r="AH24" s="95">
        <v>0</v>
      </c>
      <c r="AI24" s="94">
        <f t="shared" si="6"/>
        <v>0</v>
      </c>
      <c r="AJ24" s="95">
        <v>0</v>
      </c>
      <c r="AK24" s="95">
        <v>0</v>
      </c>
      <c r="AL24" s="95">
        <v>0</v>
      </c>
      <c r="AM24" s="94">
        <f t="shared" si="7"/>
        <v>0</v>
      </c>
      <c r="AN24" s="95">
        <v>0</v>
      </c>
      <c r="AO24" s="95">
        <v>0</v>
      </c>
      <c r="AP24" s="95">
        <v>0</v>
      </c>
      <c r="AQ24" s="94">
        <f t="shared" si="8"/>
        <v>0</v>
      </c>
      <c r="AR24" s="95">
        <v>0</v>
      </c>
      <c r="AS24" s="95">
        <v>0</v>
      </c>
      <c r="AT24" s="95">
        <v>0</v>
      </c>
      <c r="AU24" s="94">
        <f t="shared" si="17"/>
        <v>0</v>
      </c>
      <c r="AV24" s="95">
        <v>0</v>
      </c>
      <c r="AW24" s="95">
        <v>0</v>
      </c>
      <c r="AX24" s="95">
        <v>0</v>
      </c>
      <c r="AY24" s="94">
        <f t="shared" si="18"/>
        <v>0</v>
      </c>
      <c r="AZ24" s="96" t="s">
        <v>152</v>
      </c>
      <c r="BA24" s="94">
        <f t="shared" si="9"/>
        <v>0</v>
      </c>
      <c r="BB24" s="94">
        <f t="shared" si="10"/>
        <v>0</v>
      </c>
      <c r="BC24" s="94">
        <f t="shared" si="11"/>
        <v>0</v>
      </c>
      <c r="BD24" s="94">
        <f t="shared" si="12"/>
        <v>0</v>
      </c>
      <c r="BE24" s="95">
        <v>0</v>
      </c>
      <c r="BF24" s="95">
        <v>0</v>
      </c>
      <c r="BG24" s="95">
        <v>0</v>
      </c>
      <c r="BH24" s="94">
        <f t="shared" si="13"/>
        <v>0</v>
      </c>
      <c r="BI24" s="95">
        <v>0</v>
      </c>
      <c r="BJ24" s="95">
        <v>0</v>
      </c>
      <c r="BK24" s="95">
        <v>0</v>
      </c>
      <c r="BL24" s="94">
        <f t="shared" si="14"/>
        <v>0</v>
      </c>
      <c r="BM24" s="95">
        <v>0</v>
      </c>
      <c r="BN24" s="95">
        <v>0</v>
      </c>
      <c r="BO24" s="95">
        <v>0</v>
      </c>
      <c r="BP24" s="94">
        <f t="shared" si="15"/>
        <v>0</v>
      </c>
      <c r="BQ24" s="95">
        <v>0</v>
      </c>
      <c r="BR24" s="95">
        <v>0</v>
      </c>
      <c r="BS24" s="95">
        <v>0</v>
      </c>
      <c r="BT24" s="94">
        <f t="shared" si="16"/>
        <v>0</v>
      </c>
      <c r="BU24" s="97"/>
      <c r="BV24" s="70"/>
      <c r="BW24" s="70"/>
      <c r="BX24" s="70"/>
      <c r="BY24" s="70"/>
      <c r="BZ24" s="70"/>
      <c r="CA24" s="67"/>
      <c r="CB24" s="67"/>
      <c r="CC24" s="67"/>
      <c r="CD24" s="67"/>
      <c r="CE24" s="67"/>
      <c r="CF24" s="67"/>
      <c r="CG24" s="67"/>
      <c r="CH24" s="67"/>
      <c r="CI24" s="67"/>
      <c r="CJ24" s="67"/>
    </row>
    <row r="25" spans="1:88" s="71" customFormat="1" ht="13.5" customHeight="1" x14ac:dyDescent="0.25">
      <c r="A25" s="242"/>
      <c r="B25" s="243"/>
      <c r="C25" s="243"/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S25" s="243"/>
      <c r="AT25" s="243"/>
      <c r="AU25" s="243"/>
      <c r="AV25" s="243"/>
      <c r="AW25" s="243"/>
      <c r="AX25" s="243"/>
      <c r="AY25" s="243"/>
      <c r="AZ25" s="243"/>
      <c r="BA25" s="243"/>
      <c r="BB25" s="243"/>
      <c r="BC25" s="243"/>
      <c r="BD25" s="243"/>
      <c r="BE25" s="243"/>
      <c r="BF25" s="243"/>
      <c r="BG25" s="243"/>
      <c r="BH25" s="243"/>
      <c r="BI25" s="243"/>
      <c r="BJ25" s="243"/>
      <c r="BK25" s="243"/>
      <c r="BL25" s="243"/>
      <c r="BM25" s="243"/>
      <c r="BN25" s="243"/>
      <c r="BO25" s="243"/>
      <c r="BP25" s="243"/>
      <c r="BQ25" s="243"/>
      <c r="BR25" s="243"/>
      <c r="BS25" s="243"/>
      <c r="BT25" s="243"/>
      <c r="BU25" s="244"/>
      <c r="BV25" s="70"/>
      <c r="BW25" s="70"/>
      <c r="BX25" s="70"/>
      <c r="BY25" s="70"/>
      <c r="BZ25" s="70"/>
      <c r="CA25" s="67"/>
      <c r="CB25" s="67"/>
      <c r="CC25" s="67"/>
      <c r="CD25" s="67"/>
      <c r="CE25" s="67"/>
      <c r="CF25" s="67"/>
      <c r="CG25" s="67"/>
      <c r="CH25" s="67"/>
      <c r="CI25" s="67"/>
      <c r="CJ25" s="67"/>
    </row>
    <row r="26" spans="1:88" s="71" customFormat="1" ht="13.5" customHeight="1" x14ac:dyDescent="0.25">
      <c r="A26" s="98" t="s">
        <v>155</v>
      </c>
      <c r="B26" s="99"/>
      <c r="C26" s="100"/>
      <c r="D26" s="101"/>
      <c r="E26" s="102"/>
      <c r="F26" s="103"/>
      <c r="G26" s="89"/>
      <c r="H26" s="89"/>
      <c r="I26" s="90"/>
      <c r="J26" s="90"/>
      <c r="K26" s="90"/>
      <c r="L26" s="104">
        <f>SUM(I26:K26)</f>
        <v>0</v>
      </c>
      <c r="M26" s="90"/>
      <c r="N26" s="90"/>
      <c r="O26" s="90"/>
      <c r="P26" s="104">
        <f>SUM(M26:O26)</f>
        <v>0</v>
      </c>
      <c r="Q26" s="90"/>
      <c r="R26" s="90"/>
      <c r="S26" s="90"/>
      <c r="T26" s="104">
        <f>SUM(Q26:S26)</f>
        <v>0</v>
      </c>
      <c r="U26" s="90"/>
      <c r="V26" s="90"/>
      <c r="W26" s="90"/>
      <c r="X26" s="104">
        <f>SUM(U26:W26)</f>
        <v>0</v>
      </c>
      <c r="Y26" s="104">
        <f>L26+P26+T26+X26</f>
        <v>0</v>
      </c>
      <c r="Z26" s="105"/>
      <c r="AA26" s="105"/>
      <c r="AB26" s="105"/>
      <c r="AC26" s="106"/>
      <c r="AD26" s="105"/>
      <c r="AE26" s="105"/>
      <c r="AF26" s="107">
        <f t="shared" ref="AF26:AY26" si="19">SUM(AF12:AF25)</f>
        <v>0</v>
      </c>
      <c r="AG26" s="107">
        <f t="shared" si="19"/>
        <v>0</v>
      </c>
      <c r="AH26" s="107">
        <f t="shared" si="19"/>
        <v>0</v>
      </c>
      <c r="AI26" s="107">
        <f t="shared" si="19"/>
        <v>0</v>
      </c>
      <c r="AJ26" s="107">
        <f t="shared" si="19"/>
        <v>0</v>
      </c>
      <c r="AK26" s="107">
        <f t="shared" si="19"/>
        <v>0</v>
      </c>
      <c r="AL26" s="107">
        <f t="shared" si="19"/>
        <v>0</v>
      </c>
      <c r="AM26" s="107">
        <f t="shared" si="19"/>
        <v>0</v>
      </c>
      <c r="AN26" s="107">
        <f t="shared" si="19"/>
        <v>0</v>
      </c>
      <c r="AO26" s="107">
        <f t="shared" si="19"/>
        <v>0</v>
      </c>
      <c r="AP26" s="107">
        <f t="shared" si="19"/>
        <v>0</v>
      </c>
      <c r="AQ26" s="107">
        <f t="shared" si="19"/>
        <v>0</v>
      </c>
      <c r="AR26" s="107">
        <f t="shared" si="19"/>
        <v>0</v>
      </c>
      <c r="AS26" s="107">
        <f t="shared" si="19"/>
        <v>0</v>
      </c>
      <c r="AT26" s="107">
        <f t="shared" si="19"/>
        <v>0</v>
      </c>
      <c r="AU26" s="107">
        <f t="shared" si="19"/>
        <v>0</v>
      </c>
      <c r="AV26" s="107">
        <f t="shared" si="19"/>
        <v>0</v>
      </c>
      <c r="AW26" s="107">
        <f t="shared" si="19"/>
        <v>0</v>
      </c>
      <c r="AX26" s="107">
        <f t="shared" si="19"/>
        <v>0</v>
      </c>
      <c r="AY26" s="107">
        <f t="shared" si="19"/>
        <v>0</v>
      </c>
      <c r="AZ26" s="96"/>
      <c r="BA26" s="107">
        <f t="shared" ref="BA26:BT26" si="20">SUM(BA12:BA25)</f>
        <v>0</v>
      </c>
      <c r="BB26" s="107">
        <f t="shared" si="20"/>
        <v>0</v>
      </c>
      <c r="BC26" s="107">
        <f t="shared" si="20"/>
        <v>0</v>
      </c>
      <c r="BD26" s="107">
        <f t="shared" si="20"/>
        <v>0</v>
      </c>
      <c r="BE26" s="107">
        <f t="shared" si="20"/>
        <v>0</v>
      </c>
      <c r="BF26" s="107">
        <f t="shared" si="20"/>
        <v>0</v>
      </c>
      <c r="BG26" s="107">
        <f t="shared" si="20"/>
        <v>0</v>
      </c>
      <c r="BH26" s="107">
        <f t="shared" si="20"/>
        <v>0</v>
      </c>
      <c r="BI26" s="107">
        <f t="shared" si="20"/>
        <v>0</v>
      </c>
      <c r="BJ26" s="107">
        <f t="shared" si="20"/>
        <v>0</v>
      </c>
      <c r="BK26" s="107">
        <f t="shared" si="20"/>
        <v>0</v>
      </c>
      <c r="BL26" s="107">
        <f t="shared" si="20"/>
        <v>0</v>
      </c>
      <c r="BM26" s="107">
        <f t="shared" si="20"/>
        <v>0</v>
      </c>
      <c r="BN26" s="107">
        <f t="shared" si="20"/>
        <v>0</v>
      </c>
      <c r="BO26" s="107">
        <f t="shared" si="20"/>
        <v>0</v>
      </c>
      <c r="BP26" s="107">
        <f t="shared" si="20"/>
        <v>0</v>
      </c>
      <c r="BQ26" s="107">
        <f t="shared" si="20"/>
        <v>0</v>
      </c>
      <c r="BR26" s="107">
        <f t="shared" si="20"/>
        <v>0</v>
      </c>
      <c r="BS26" s="107">
        <f t="shared" si="20"/>
        <v>0</v>
      </c>
      <c r="BT26" s="107">
        <f t="shared" si="20"/>
        <v>0</v>
      </c>
      <c r="BU26" s="106"/>
      <c r="BV26" s="108"/>
      <c r="BW26" s="108"/>
      <c r="BX26" s="108"/>
      <c r="BY26" s="108"/>
      <c r="BZ26" s="108"/>
      <c r="CA26" s="67"/>
      <c r="CB26" s="67"/>
      <c r="CC26" s="67"/>
      <c r="CD26" s="67"/>
      <c r="CE26" s="67"/>
      <c r="CF26" s="67"/>
      <c r="CG26" s="67"/>
      <c r="CH26" s="67"/>
      <c r="CI26" s="67"/>
      <c r="CJ26" s="67"/>
    </row>
    <row r="27" spans="1:88" s="71" customFormat="1" ht="13.5" customHeight="1" x14ac:dyDescent="0.25">
      <c r="A27" s="109"/>
      <c r="B27" s="109"/>
      <c r="C27" s="110"/>
      <c r="D27" s="111"/>
      <c r="E27" s="111"/>
      <c r="F27" s="110"/>
      <c r="G27" s="112"/>
      <c r="H27" s="112"/>
      <c r="I27" s="113"/>
      <c r="J27" s="113"/>
      <c r="K27" s="113"/>
      <c r="L27" s="114"/>
      <c r="M27" s="113"/>
      <c r="N27" s="113"/>
      <c r="O27" s="113"/>
      <c r="P27" s="114"/>
      <c r="Q27" s="113"/>
      <c r="R27" s="113"/>
      <c r="S27" s="113"/>
      <c r="T27" s="114"/>
      <c r="U27" s="113"/>
      <c r="V27" s="113"/>
      <c r="W27" s="113"/>
      <c r="X27" s="114"/>
      <c r="Y27" s="114"/>
      <c r="Z27" s="115"/>
      <c r="AA27" s="115"/>
      <c r="AB27" s="115"/>
      <c r="AC27" s="70"/>
      <c r="AD27" s="115"/>
      <c r="AE27" s="115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7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70"/>
      <c r="BV27" s="108"/>
      <c r="BW27" s="108"/>
      <c r="BX27" s="108"/>
      <c r="BY27" s="108"/>
      <c r="BZ27" s="108"/>
      <c r="CA27" s="67"/>
      <c r="CB27" s="67"/>
      <c r="CC27" s="67"/>
      <c r="CD27" s="67"/>
      <c r="CE27" s="67"/>
      <c r="CF27" s="67"/>
      <c r="CG27" s="67"/>
      <c r="CH27" s="67"/>
      <c r="CI27" s="67"/>
      <c r="CJ27" s="67"/>
    </row>
    <row r="28" spans="1:88" s="71" customFormat="1" ht="13.5" customHeight="1" x14ac:dyDescent="0.25">
      <c r="A28" s="65" t="s">
        <v>83</v>
      </c>
      <c r="B28" s="65"/>
      <c r="C28" s="65"/>
      <c r="D28" s="65"/>
      <c r="E28" s="118"/>
      <c r="F28" s="65" t="s">
        <v>85</v>
      </c>
      <c r="G28" s="65"/>
      <c r="H28" s="65"/>
      <c r="I28" s="68"/>
      <c r="J28" s="65"/>
      <c r="V28" s="67"/>
      <c r="W28" s="67"/>
      <c r="X28" s="67"/>
      <c r="Y28" s="67"/>
      <c r="Z28" s="65" t="s">
        <v>156</v>
      </c>
      <c r="AA28" s="65"/>
      <c r="AB28" s="65"/>
      <c r="AC28" s="65"/>
      <c r="AD28" s="65"/>
      <c r="AE28" s="65"/>
      <c r="AF28" s="65"/>
      <c r="AG28" s="67"/>
      <c r="AH28" s="65" t="s">
        <v>157</v>
      </c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70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70"/>
      <c r="BV28" s="70"/>
      <c r="BW28" s="70"/>
      <c r="BX28" s="70"/>
      <c r="BY28" s="70"/>
      <c r="BZ28" s="70"/>
      <c r="CA28" s="67"/>
      <c r="CB28" s="67"/>
      <c r="CC28" s="67"/>
      <c r="CD28" s="67"/>
      <c r="CE28" s="67"/>
      <c r="CF28" s="67"/>
      <c r="CG28" s="67"/>
      <c r="CH28" s="67"/>
      <c r="CI28" s="67"/>
      <c r="CJ28" s="67"/>
    </row>
    <row r="29" spans="1:88" s="71" customFormat="1" ht="13.5" customHeight="1" x14ac:dyDescent="0.25">
      <c r="A29" s="67"/>
      <c r="B29" s="67"/>
      <c r="C29" s="67"/>
      <c r="D29" s="67"/>
      <c r="E29" s="119"/>
      <c r="F29" s="67"/>
      <c r="G29" s="67"/>
      <c r="H29" s="67"/>
      <c r="I29" s="68"/>
      <c r="J29" s="67"/>
      <c r="V29" s="69"/>
      <c r="W29" s="68"/>
      <c r="X29" s="68"/>
      <c r="Y29" s="68"/>
      <c r="Z29" s="67"/>
      <c r="AA29" s="67"/>
      <c r="AB29" s="67"/>
      <c r="AC29" s="67"/>
      <c r="AD29" s="67"/>
      <c r="AE29" s="67"/>
      <c r="AF29" s="67"/>
      <c r="AG29" s="69"/>
      <c r="AH29" s="67"/>
      <c r="AI29" s="69"/>
      <c r="AJ29" s="68"/>
      <c r="AK29" s="68"/>
      <c r="AL29" s="69"/>
      <c r="AM29" s="68"/>
      <c r="AN29" s="68"/>
      <c r="AO29" s="68"/>
      <c r="AP29" s="69"/>
      <c r="AQ29" s="68"/>
      <c r="AR29" s="69"/>
      <c r="AS29" s="120"/>
      <c r="AT29" s="69"/>
      <c r="AU29" s="68"/>
      <c r="AV29" s="69"/>
      <c r="AW29" s="68"/>
      <c r="AX29" s="69"/>
      <c r="AY29" s="67"/>
      <c r="AZ29" s="70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70"/>
      <c r="BV29" s="70"/>
      <c r="BW29" s="70"/>
      <c r="BX29" s="70"/>
      <c r="BY29" s="70"/>
      <c r="BZ29" s="70"/>
      <c r="CA29" s="67"/>
      <c r="CB29" s="67"/>
      <c r="CC29" s="67"/>
      <c r="CD29" s="67"/>
      <c r="CE29" s="67"/>
      <c r="CF29" s="67"/>
      <c r="CG29" s="67"/>
      <c r="CH29" s="67"/>
      <c r="CI29" s="67"/>
      <c r="CJ29" s="67"/>
    </row>
    <row r="30" spans="1:88" s="71" customFormat="1" ht="13.5" customHeight="1" x14ac:dyDescent="0.25">
      <c r="A30" s="65" t="s">
        <v>164</v>
      </c>
      <c r="B30" s="65"/>
      <c r="C30" s="65" t="s">
        <v>86</v>
      </c>
      <c r="D30" s="67"/>
      <c r="E30" s="119"/>
      <c r="F30" s="65" t="s">
        <v>86</v>
      </c>
      <c r="G30" s="67"/>
      <c r="H30" s="67"/>
      <c r="I30" s="68"/>
      <c r="J30" s="67"/>
      <c r="V30" s="69"/>
      <c r="W30" s="68"/>
      <c r="X30" s="68"/>
      <c r="Y30" s="68"/>
      <c r="Z30" s="65" t="s">
        <v>165</v>
      </c>
      <c r="AA30" s="67"/>
      <c r="AB30" s="67"/>
      <c r="AC30" s="65"/>
      <c r="AD30" s="67"/>
      <c r="AE30" s="67"/>
      <c r="AF30" s="67"/>
      <c r="AG30" s="69"/>
      <c r="AH30" s="65" t="s">
        <v>227</v>
      </c>
      <c r="AI30" s="69"/>
      <c r="AJ30" s="68"/>
      <c r="AK30" s="68"/>
      <c r="AL30" s="69"/>
      <c r="AM30" s="68"/>
      <c r="AN30" s="68"/>
      <c r="AO30" s="68"/>
      <c r="AP30" s="69"/>
      <c r="AQ30" s="68"/>
      <c r="AR30" s="69"/>
      <c r="AS30" s="68"/>
      <c r="AT30" s="69"/>
      <c r="AU30" s="68"/>
      <c r="AV30" s="69"/>
      <c r="AW30" s="68"/>
      <c r="AX30" s="69"/>
      <c r="AY30" s="67"/>
      <c r="AZ30" s="70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70"/>
      <c r="BV30" s="70"/>
      <c r="BW30" s="70"/>
      <c r="BX30" s="70"/>
      <c r="BY30" s="70"/>
      <c r="BZ30" s="70"/>
      <c r="CA30" s="67"/>
      <c r="CB30" s="67"/>
      <c r="CC30" s="67"/>
      <c r="CD30" s="67"/>
      <c r="CE30" s="67"/>
      <c r="CF30" s="67"/>
      <c r="CG30" s="67"/>
      <c r="CH30" s="67"/>
      <c r="CI30" s="67"/>
      <c r="CJ30" s="67"/>
    </row>
    <row r="31" spans="1:88" s="71" customFormat="1" ht="13.5" customHeight="1" x14ac:dyDescent="0.25">
      <c r="A31" s="67" t="s">
        <v>169</v>
      </c>
      <c r="B31" s="67"/>
      <c r="C31" s="67" t="s">
        <v>158</v>
      </c>
      <c r="D31" s="67"/>
      <c r="E31" s="119"/>
      <c r="F31" s="67" t="s">
        <v>196</v>
      </c>
      <c r="G31" s="67"/>
      <c r="H31" s="67"/>
      <c r="I31" s="68"/>
      <c r="J31" s="121"/>
      <c r="V31" s="69"/>
      <c r="W31" s="68"/>
      <c r="X31" s="68"/>
      <c r="Y31" s="68"/>
      <c r="Z31" s="67" t="s">
        <v>170</v>
      </c>
      <c r="AA31" s="67"/>
      <c r="AB31" s="67"/>
      <c r="AC31" s="67"/>
      <c r="AD31" s="121"/>
      <c r="AE31" s="121"/>
      <c r="AF31" s="67"/>
      <c r="AG31" s="69"/>
      <c r="AH31" s="67" t="s">
        <v>89</v>
      </c>
      <c r="AI31" s="69"/>
      <c r="AJ31" s="68"/>
      <c r="AK31" s="68"/>
      <c r="AL31" s="69"/>
      <c r="AM31" s="68"/>
      <c r="AN31" s="68"/>
      <c r="AO31" s="68"/>
      <c r="AP31" s="69"/>
      <c r="AQ31" s="68"/>
      <c r="AR31" s="69"/>
      <c r="AS31" s="68"/>
      <c r="AT31" s="69"/>
      <c r="AU31" s="68"/>
      <c r="AV31" s="69"/>
      <c r="AW31" s="68"/>
      <c r="AX31" s="69"/>
      <c r="AY31" s="67"/>
      <c r="AZ31" s="70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70"/>
      <c r="BV31" s="70"/>
      <c r="BW31" s="70"/>
      <c r="BX31" s="70"/>
      <c r="BY31" s="70"/>
      <c r="BZ31" s="70"/>
      <c r="CA31" s="67"/>
      <c r="CB31" s="67"/>
      <c r="CC31" s="67"/>
      <c r="CD31" s="67"/>
      <c r="CE31" s="67"/>
      <c r="CF31" s="67"/>
      <c r="CG31" s="67"/>
      <c r="CH31" s="67"/>
      <c r="CI31" s="67"/>
      <c r="CJ31" s="67"/>
    </row>
    <row r="32" spans="1:88" s="71" customFormat="1" ht="13.5" customHeight="1" x14ac:dyDescent="0.25">
      <c r="A32" s="67" t="s">
        <v>159</v>
      </c>
      <c r="B32" s="67"/>
      <c r="C32" s="67" t="s">
        <v>159</v>
      </c>
      <c r="D32" s="67"/>
      <c r="E32" s="67"/>
      <c r="F32" s="121" t="s">
        <v>159</v>
      </c>
      <c r="G32" s="67"/>
      <c r="H32" s="67"/>
      <c r="I32" s="68"/>
      <c r="J32" s="69"/>
      <c r="V32" s="69"/>
      <c r="W32" s="68"/>
      <c r="X32" s="68"/>
      <c r="Y32" s="68"/>
      <c r="Z32" s="121" t="s">
        <v>159</v>
      </c>
      <c r="AA32" s="69"/>
      <c r="AB32" s="68"/>
      <c r="AC32" s="69"/>
      <c r="AD32" s="68"/>
      <c r="AE32" s="69"/>
      <c r="AF32" s="68"/>
      <c r="AG32" s="69"/>
      <c r="AH32" s="67" t="s">
        <v>159</v>
      </c>
      <c r="AI32" s="69"/>
      <c r="AJ32" s="68"/>
      <c r="AK32" s="68"/>
      <c r="AL32" s="69"/>
      <c r="AM32" s="68"/>
      <c r="AN32" s="68"/>
      <c r="AO32" s="68"/>
      <c r="AP32" s="69"/>
      <c r="AQ32" s="68"/>
      <c r="AR32" s="69"/>
      <c r="AS32" s="68"/>
      <c r="AT32" s="69"/>
      <c r="AU32" s="68"/>
      <c r="AV32" s="69"/>
      <c r="AW32" s="68"/>
      <c r="AX32" s="69"/>
      <c r="AY32" s="67"/>
      <c r="AZ32" s="70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70"/>
      <c r="BV32" s="70"/>
      <c r="BW32" s="70"/>
      <c r="BX32" s="70"/>
      <c r="BY32" s="70"/>
      <c r="BZ32" s="70"/>
      <c r="CA32" s="67"/>
      <c r="CB32" s="67"/>
      <c r="CC32" s="67"/>
      <c r="CD32" s="67"/>
      <c r="CE32" s="67"/>
      <c r="CF32" s="67"/>
      <c r="CG32" s="67"/>
      <c r="CH32" s="67"/>
      <c r="CI32" s="67"/>
      <c r="CJ32" s="67"/>
    </row>
  </sheetData>
  <sheetProtection algorithmName="SHA-512" hashValue="hDctLXKD0HiTLxJhr4+y/3DEXjmaXFGggMiFo02oaVN5VLt8KRKJtu4HgFytU07W/6kZ+m4SXfYWPezGbJGPhw==" saltValue="PejQRVHo9genLMu1FgzhIg==" spinCount="100000" sheet="1" objects="1" scenarios="1"/>
  <mergeCells count="42">
    <mergeCell ref="A12:BU12"/>
    <mergeCell ref="A25:BU25"/>
    <mergeCell ref="AN10:AQ10"/>
    <mergeCell ref="AR10:AU10"/>
    <mergeCell ref="AV10:AY10"/>
    <mergeCell ref="BD10:BD11"/>
    <mergeCell ref="BE10:BH10"/>
    <mergeCell ref="BI10:BL10"/>
    <mergeCell ref="I10:L10"/>
    <mergeCell ref="M10:P10"/>
    <mergeCell ref="Q10:T10"/>
    <mergeCell ref="U10:X10"/>
    <mergeCell ref="Y10:Y11"/>
    <mergeCell ref="Z10:Z11"/>
    <mergeCell ref="AZ9:AZ11"/>
    <mergeCell ref="BA9:BA11"/>
    <mergeCell ref="BB9:BB11"/>
    <mergeCell ref="BC9:BC11"/>
    <mergeCell ref="BD9:BT9"/>
    <mergeCell ref="BU9:BU11"/>
    <mergeCell ref="BM10:BP10"/>
    <mergeCell ref="BQ10:BT10"/>
    <mergeCell ref="AI9:AY9"/>
    <mergeCell ref="AA10:AA11"/>
    <mergeCell ref="AB10:AB11"/>
    <mergeCell ref="AI10:AI11"/>
    <mergeCell ref="AJ10:AM10"/>
    <mergeCell ref="Z9:AB9"/>
    <mergeCell ref="AC9:AC11"/>
    <mergeCell ref="AD9:AD11"/>
    <mergeCell ref="AE9:AE11"/>
    <mergeCell ref="AF9:AH10"/>
    <mergeCell ref="I3:K3"/>
    <mergeCell ref="A9:A11"/>
    <mergeCell ref="B9:B11"/>
    <mergeCell ref="C9:C11"/>
    <mergeCell ref="D9:D11"/>
    <mergeCell ref="E9:E11"/>
    <mergeCell ref="F9:F11"/>
    <mergeCell ref="G9:H10"/>
    <mergeCell ref="I9:Y9"/>
    <mergeCell ref="B4:F4"/>
  </mergeCells>
  <pageMargins left="0.19685039370078741" right="0.51181102362204722" top="0.15748031496062992" bottom="0.15748031496062992" header="0.31496062992125984" footer="0.31496062992125984"/>
  <pageSetup paperSize="5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NEP SHS 2020</vt:lpstr>
      <vt:lpstr>Breakdown</vt:lpstr>
      <vt:lpstr>SOB SHS 2020</vt:lpstr>
      <vt:lpstr>WFP SHS 2020</vt:lpstr>
      <vt:lpstr>'SOB SHS 2020'!Print_Area</vt:lpstr>
      <vt:lpstr>'WFP SHS 2020'!Print_Area</vt:lpstr>
      <vt:lpstr>'WFP SHS 2020'!Print_Titles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Sibyl</dc:creator>
  <cp:lastModifiedBy>dell</cp:lastModifiedBy>
  <cp:lastPrinted>2020-04-01T13:00:23Z</cp:lastPrinted>
  <dcterms:created xsi:type="dcterms:W3CDTF">2018-08-01T07:20:54Z</dcterms:created>
  <dcterms:modified xsi:type="dcterms:W3CDTF">2020-04-02T01:28:41Z</dcterms:modified>
</cp:coreProperties>
</file>